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drawings/drawing13.xml" ContentType="application/vnd.openxmlformats-officedocument.drawingml.chartshapes+xml"/>
  <Override PartName="/xl/charts/chart4.xml" ContentType="application/vnd.openxmlformats-officedocument.drawingml.chart+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harts/chart5.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7.xml" ContentType="application/vnd.openxmlformats-officedocument.drawing+xml"/>
  <Override PartName="/xl/embeddings/oleObject11.bin" ContentType="application/vnd.openxmlformats-officedocument.oleObject"/>
  <Override PartName="/xl/embeddings/oleObject12.bin" ContentType="application/vnd.openxmlformats-officedocument.oleObject"/>
  <Override PartName="/xl/drawings/drawing18.xml" ContentType="application/vnd.openxmlformats-officedocument.drawing+xml"/>
  <Override PartName="/xl/drawings/drawing19.xml" ContentType="application/vnd.openxmlformats-officedocument.drawing+xml"/>
  <Override PartName="/xl/comments1.xml" ContentType="application/vnd.openxmlformats-officedocument.spreadsheetml.comments+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931"/>
  <workbookPr defaultThemeVersion="166925"/>
  <mc:AlternateContent xmlns:mc="http://schemas.openxmlformats.org/markup-compatibility/2006">
    <mc:Choice Requires="x15">
      <x15ac:absPath xmlns:x15ac="http://schemas.microsoft.com/office/spreadsheetml/2010/11/ac" url="\\10.3.177.152\共有フォルダ2\21延岡製造所\03延岡製造所社内共有用\★製造課共通\【40】安全活動\【11】異常処置報告書\2022年度異常処置報告書\"/>
    </mc:Choice>
  </mc:AlternateContent>
  <xr:revisionPtr revIDLastSave="0" documentId="13_ncr:1_{2AF367E9-0281-437B-A08A-D8F7A572FFA0}" xr6:coauthVersionLast="47" xr6:coauthVersionMax="47" xr10:uidLastSave="{00000000-0000-0000-0000-000000000000}"/>
  <bookViews>
    <workbookView xWindow="-108" yWindow="-108" windowWidth="23256" windowHeight="12576" tabRatio="923" firstSheet="5" activeTab="7" xr2:uid="{1E9CA386-FAE2-4EFC-A259-1ACE505BA357}"/>
  </bookViews>
  <sheets>
    <sheet name="異常処置" sheetId="1" r:id="rId1"/>
    <sheet name="0308今後の対応相談" sheetId="28" r:id="rId2"/>
    <sheet name="Ｅトル (解析用吉本)" sheetId="29" r:id="rId3"/>
    <sheet name="20230227工程再開指示書" sheetId="27" r:id="rId4"/>
    <sheet name="再開に向けての対応" sheetId="23" r:id="rId5"/>
    <sheet name="工程状況申し送り" sheetId="7" r:id="rId6"/>
    <sheet name="E化回収トルエン留去ごとの分析" sheetId="24" r:id="rId7"/>
    <sheet name="今後の分析回数" sheetId="30" r:id="rId8"/>
    <sheet name="2 16指示書" sheetId="8" r:id="rId9"/>
    <sheet name="特性要因解析" sheetId="11" r:id="rId10"/>
    <sheet name="資料１）原因調査工程フロー" sheetId="4" r:id="rId11"/>
    <sheet name="2302011B分析結果" sheetId="10" r:id="rId12"/>
    <sheet name="写真とGC" sheetId="3" r:id="rId13"/>
    <sheet name="Ｅトル" sheetId="21" r:id="rId14"/>
    <sheet name="Ｅトルグラフ" sheetId="22" r:id="rId15"/>
    <sheet name="日誌（エステル化）" sheetId="5" r:id="rId16"/>
    <sheet name="日誌 (アセチル化)" sheetId="9" r:id="rId17"/>
    <sheet name="反応異常調査" sheetId="13" r:id="rId18"/>
    <sheet name="ATBC反応スキーム" sheetId="18" r:id="rId19"/>
    <sheet name="メール" sheetId="19" r:id="rId20"/>
    <sheet name="仕込み調査" sheetId="14" r:id="rId21"/>
    <sheet name="サンプリング実施" sheetId="17" r:id="rId22"/>
    <sheet name="ATBC製品得量" sheetId="16" r:id="rId23"/>
    <sheet name="工程サンプリング計画" sheetId="25" r:id="rId24"/>
    <sheet name="Sheet1" sheetId="15" r:id="rId25"/>
  </sheets>
  <externalReferences>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s>
  <definedNames>
    <definedName name="__________________________key2" localSheetId="20" hidden="1">#REF!</definedName>
    <definedName name="__________________________key2" hidden="1">#REF!</definedName>
    <definedName name="_______________key2" localSheetId="20" hidden="1">#REF!</definedName>
    <definedName name="_______________key2" hidden="1">#REF!</definedName>
    <definedName name="______________key2" hidden="1">#REF!</definedName>
    <definedName name="_____________key2" hidden="1">#REF!</definedName>
    <definedName name="____________key2" hidden="1">#REF!</definedName>
    <definedName name="___________key2" hidden="1">#REF!</definedName>
    <definedName name="__________key2" hidden="1">#REF!</definedName>
    <definedName name="_________key2" hidden="1">#REF!</definedName>
    <definedName name="________key2" hidden="1">#REF!</definedName>
    <definedName name="_______key2" hidden="1">#REF!</definedName>
    <definedName name="______key2" hidden="1">#REF!</definedName>
    <definedName name="_____key2" hidden="1">#REF!</definedName>
    <definedName name="____key2" hidden="1">#REF!</definedName>
    <definedName name="___key2" hidden="1">#REF!</definedName>
    <definedName name="__123Graph_A" localSheetId="18" hidden="1">[1]比較!#REF!</definedName>
    <definedName name="__123Graph_A" hidden="1">[2]比較!#REF!</definedName>
    <definedName name="__123Graph_ABONDVSE" hidden="1">[3]電圧低減開口率.XLS!$S$9:$S$23</definedName>
    <definedName name="__123Graph_ACurrent" hidden="1">'[4]絶縁2,3BANK'!#REF!</definedName>
    <definedName name="__123Graph_AITAATUVSE" hidden="1">[3]電圧低減開口率.XLS!$S$9:$S$23</definedName>
    <definedName name="__123Graph_AJIITAATUVSE" hidden="1">[3]電圧低減開口率.XLS!$S$9:$S$23</definedName>
    <definedName name="__123Graph_ALVSE" hidden="1">[3]電圧低減開口率.XLS!$S$9:$S$23</definedName>
    <definedName name="__123Graph_ALWVSE" hidden="1">[3]電圧低減開口率.XLS!$S$9:$S$23</definedName>
    <definedName name="__123Graph_AMENSEKIVSE" hidden="1">[3]電圧低減開口率.XLS!$S$9:$S$23</definedName>
    <definedName name="__123Graph_AOKURIVSE" hidden="1">[3]電圧低減開口率.XLS!$S$9:$S$23</definedName>
    <definedName name="__123Graph_AOPENVSE" hidden="1">[3]電圧低減開口率.XLS!$S$9:$S$23</definedName>
    <definedName name="__123Graph_ASWVSE" hidden="1">[3]電圧低減開口率.XLS!$S$9:$S$23</definedName>
    <definedName name="__123Graph_A固定費" hidden="1">#REF!</definedName>
    <definedName name="__123Graph_A需要" hidden="1">#REF!</definedName>
    <definedName name="__123Graph_A売上高推移92K" localSheetId="18" hidden="1">[1]比較!#REF!</definedName>
    <definedName name="__123Graph_A売上高推移92K" hidden="1">[2]比較!#REF!</definedName>
    <definedName name="__123Graph_A売上国内酵素" localSheetId="18" hidden="1">[1]比較!#REF!</definedName>
    <definedName name="__123Graph_A売上国内酵素" hidden="1">[2]比較!#REF!</definedName>
    <definedName name="__123Graph_A比例費" hidden="1">#REF!</definedName>
    <definedName name="__123Graph_A費用推移" hidden="1">#REF!</definedName>
    <definedName name="__123Graph_B" localSheetId="18" hidden="1">[1]比較!#REF!</definedName>
    <definedName name="__123Graph_B" hidden="1">[2]比較!#REF!</definedName>
    <definedName name="__123Graph_BCurrent" hidden="1">'[4]絶縁2,3BANK'!#REF!</definedName>
    <definedName name="__123Graph_B固定費" hidden="1">#REF!</definedName>
    <definedName name="__123Graph_B需要" hidden="1">#REF!</definedName>
    <definedName name="__123Graph_B売上高推移1" localSheetId="18" hidden="1">[1]比較!#REF!</definedName>
    <definedName name="__123Graph_B売上高推移1" hidden="1">[2]比較!#REF!</definedName>
    <definedName name="__123Graph_B売上高推移92K" localSheetId="18" hidden="1">[1]比較!#REF!</definedName>
    <definedName name="__123Graph_B売上高推移92K" hidden="1">[2]比較!#REF!</definedName>
    <definedName name="__123Graph_B売上国内酵素" localSheetId="18" hidden="1">[1]比較!#REF!</definedName>
    <definedName name="__123Graph_B売上国内酵素" hidden="1">[2]比較!#REF!</definedName>
    <definedName name="__123Graph_B比例費" hidden="1">#REF!</definedName>
    <definedName name="__123Graph_B費用推移" hidden="1">#REF!</definedName>
    <definedName name="__123Graph_C" localSheetId="18" hidden="1">[1]比較!#REF!</definedName>
    <definedName name="__123Graph_C" hidden="1">[2]比較!#REF!</definedName>
    <definedName name="__123Graph_CBONDVSE" hidden="1">[3]電圧低減開口率.XLS!$T$9:$T$23</definedName>
    <definedName name="__123Graph_CITAATUVSE" hidden="1">[3]電圧低減開口率.XLS!$T$9:$T$23</definedName>
    <definedName name="__123Graph_CJIITAATUVSE" hidden="1">[3]電圧低減開口率.XLS!$T$9:$T$23</definedName>
    <definedName name="__123Graph_CLVSE" hidden="1">[3]電圧低減開口率.XLS!$T$9:$T$23</definedName>
    <definedName name="__123Graph_CLWVSE" hidden="1">[3]電圧低減開口率.XLS!$T$9:$T$23</definedName>
    <definedName name="__123Graph_CMENSEKIVSE" hidden="1">[3]電圧低減開口率.XLS!$T$9:$T$23</definedName>
    <definedName name="__123Graph_COKURIVSE" hidden="1">[3]電圧低減開口率.XLS!$T$9:$T$23</definedName>
    <definedName name="__123Graph_COPENVSE" hidden="1">[3]電圧低減開口率.XLS!$T$9:$T$23</definedName>
    <definedName name="__123Graph_CSWVSE" hidden="1">[3]電圧低減開口率.XLS!$T$9:$T$23</definedName>
    <definedName name="__123Graph_C固定費" hidden="1">#REF!</definedName>
    <definedName name="__123Graph_C売上高推移1" localSheetId="18" hidden="1">[1]比較!#REF!</definedName>
    <definedName name="__123Graph_C売上高推移1" hidden="1">[2]比較!#REF!</definedName>
    <definedName name="__123Graph_C売上高推移92K" localSheetId="18" hidden="1">[1]比較!#REF!</definedName>
    <definedName name="__123Graph_C売上高推移92K" hidden="1">[2]比較!#REF!</definedName>
    <definedName name="__123Graph_C売上国内酵素" localSheetId="18" hidden="1">[1]比較!#REF!</definedName>
    <definedName name="__123Graph_C売上国内酵素" hidden="1">[2]比較!#REF!</definedName>
    <definedName name="__123Graph_C比例費" hidden="1">#REF!</definedName>
    <definedName name="__123Graph_C費用推移" hidden="1">#REF!</definedName>
    <definedName name="__123Graph_D" localSheetId="18" hidden="1">[1]比較!#REF!</definedName>
    <definedName name="__123Graph_D" hidden="1">[2]比較!#REF!</definedName>
    <definedName name="__123Graph_DBONDVSE" hidden="1">[3]電圧低減開口率.XLS!$U$9:$U$23</definedName>
    <definedName name="__123Graph_DITAATUVSE" hidden="1">[3]電圧低減開口率.XLS!$U$9:$U$23</definedName>
    <definedName name="__123Graph_DJIITAATUVSE" hidden="1">[3]電圧低減開口率.XLS!$U$9:$U$23</definedName>
    <definedName name="__123Graph_DLVSE" hidden="1">[3]電圧低減開口率.XLS!$U$9:$U$23</definedName>
    <definedName name="__123Graph_DLWVSE" hidden="1">[3]電圧低減開口率.XLS!$U$9:$U$23</definedName>
    <definedName name="__123Graph_DMENSEKIVSE" hidden="1">[3]電圧低減開口率.XLS!$U$9:$U$23</definedName>
    <definedName name="__123Graph_DOKURIVSE" hidden="1">[3]電圧低減開口率.XLS!$U$9:$U$23</definedName>
    <definedName name="__123Graph_DOPENVSE" hidden="1">[3]電圧低減開口率.XLS!$U$9:$U$23</definedName>
    <definedName name="__123Graph_DSWVSE" hidden="1">[3]電圧低減開口率.XLS!$U$9:$U$23</definedName>
    <definedName name="__123Graph_D固定費" hidden="1">#REF!</definedName>
    <definedName name="__123Graph_D売上高推移1" localSheetId="18" hidden="1">[1]比較!#REF!</definedName>
    <definedName name="__123Graph_D売上高推移1" hidden="1">[2]比較!#REF!</definedName>
    <definedName name="__123Graph_D売上高推移92K" localSheetId="18" hidden="1">[1]比較!#REF!</definedName>
    <definedName name="__123Graph_D売上高推移92K" hidden="1">[2]比較!#REF!</definedName>
    <definedName name="__123Graph_D売上国内酵素" localSheetId="18" hidden="1">[1]比較!#REF!</definedName>
    <definedName name="__123Graph_D売上国内酵素" hidden="1">[2]比較!#REF!</definedName>
    <definedName name="__123Graph_D比例費" hidden="1">#REF!</definedName>
    <definedName name="__123Graph_E" localSheetId="18" hidden="1">[1]比較!#REF!</definedName>
    <definedName name="__123Graph_E" hidden="1">[2]比較!#REF!</definedName>
    <definedName name="__123Graph_EBONDVSE" hidden="1">[3]電圧低減開口率.XLS!$V$9:$V$23</definedName>
    <definedName name="__123Graph_EITAATUVSE" hidden="1">[3]電圧低減開口率.XLS!$V$9:$V$23</definedName>
    <definedName name="__123Graph_EJIITAATUVSE" hidden="1">[3]電圧低減開口率.XLS!$V$9:$V$23</definedName>
    <definedName name="__123Graph_ELVSE" hidden="1">[3]電圧低減開口率.XLS!$V$9:$V$23</definedName>
    <definedName name="__123Graph_ELWVSE" hidden="1">[3]電圧低減開口率.XLS!$V$9:$V$23</definedName>
    <definedName name="__123Graph_EMENSEKIVSE" hidden="1">[3]電圧低減開口率.XLS!$V$9:$V$23</definedName>
    <definedName name="__123Graph_EOKURIVSE" hidden="1">[3]電圧低減開口率.XLS!$V$9:$V$23</definedName>
    <definedName name="__123Graph_EOPENVSE" hidden="1">[3]電圧低減開口率.XLS!$V$9:$V$23</definedName>
    <definedName name="__123Graph_ESWVSE" hidden="1">[3]電圧低減開口率.XLS!$V$9:$V$23</definedName>
    <definedName name="__123Graph_E固定費" hidden="1">#REF!</definedName>
    <definedName name="__123Graph_E売上高推移92K" localSheetId="18" hidden="1">[1]比較!#REF!</definedName>
    <definedName name="__123Graph_E売上高推移92K" hidden="1">[2]比較!#REF!</definedName>
    <definedName name="__123Graph_E売上国内酵素" localSheetId="18" hidden="1">[1]比較!#REF!</definedName>
    <definedName name="__123Graph_E売上国内酵素" hidden="1">[2]比較!#REF!</definedName>
    <definedName name="__123Graph_E比例費" hidden="1">#REF!</definedName>
    <definedName name="__123Graph_F" localSheetId="18" hidden="1">[1]比較!#REF!</definedName>
    <definedName name="__123Graph_F" hidden="1">[2]比較!#REF!</definedName>
    <definedName name="__123Graph_F固定費" hidden="1">#REF!</definedName>
    <definedName name="__123Graph_F売上高推移1" localSheetId="18" hidden="1">[1]比較!#REF!</definedName>
    <definedName name="__123Graph_F売上高推移1" hidden="1">[2]比較!#REF!</definedName>
    <definedName name="__123Graph_F売上高推移92K" localSheetId="18" hidden="1">[1]比較!#REF!</definedName>
    <definedName name="__123Graph_F売上高推移92K" hidden="1">[2]比較!#REF!</definedName>
    <definedName name="__123Graph_F売上国内酵素" localSheetId="18" hidden="1">[1]比較!#REF!</definedName>
    <definedName name="__123Graph_F売上国内酵素" hidden="1">[2]比較!#REF!</definedName>
    <definedName name="__123Graph_F比例費" hidden="1">#REF!</definedName>
    <definedName name="__123Graph_LBL_A" localSheetId="18" hidden="1">[1]比較!#REF!</definedName>
    <definedName name="__123Graph_LBL_A" hidden="1">[2]比較!#REF!</definedName>
    <definedName name="__123Graph_LBL_A需要" hidden="1">#REF!</definedName>
    <definedName name="__123Graph_LBL_A売上高推移92K" localSheetId="18" hidden="1">[1]比較!#REF!</definedName>
    <definedName name="__123Graph_LBL_A売上高推移92K" hidden="1">[2]比較!#REF!</definedName>
    <definedName name="__123Graph_LBL_A売上国内酵素" localSheetId="18" hidden="1">[1]比較!#REF!</definedName>
    <definedName name="__123Graph_LBL_A売上国内酵素" hidden="1">[2]比較!#REF!</definedName>
    <definedName name="__123Graph_LBL_A費用推移" hidden="1">#REF!</definedName>
    <definedName name="__123Graph_LBL_B" localSheetId="18" hidden="1">[1]比較!#REF!</definedName>
    <definedName name="__123Graph_LBL_B" hidden="1">[2]比較!#REF!</definedName>
    <definedName name="__123Graph_LBL_B需要" hidden="1">#REF!</definedName>
    <definedName name="__123Graph_LBL_B売上高推移1" localSheetId="18" hidden="1">[1]比較!#REF!</definedName>
    <definedName name="__123Graph_LBL_B売上高推移1" hidden="1">[2]比較!#REF!</definedName>
    <definedName name="__123Graph_LBL_B売上高推移92K" localSheetId="18" hidden="1">[1]比較!#REF!</definedName>
    <definedName name="__123Graph_LBL_B売上高推移92K" hidden="1">[2]比較!#REF!</definedName>
    <definedName name="__123Graph_LBL_B売上国内酵素" localSheetId="18" hidden="1">[1]比較!#REF!</definedName>
    <definedName name="__123Graph_LBL_B売上国内酵素" hidden="1">[2]比較!#REF!</definedName>
    <definedName name="__123Graph_LBL_B費用推移" hidden="1">#REF!</definedName>
    <definedName name="__123Graph_LBL_C" localSheetId="18" hidden="1">[1]比較!#REF!</definedName>
    <definedName name="__123Graph_LBL_C" hidden="1">[2]比較!#REF!</definedName>
    <definedName name="__123Graph_LBL_C固定費" hidden="1">#REF!</definedName>
    <definedName name="__123Graph_LBL_C売上高推移1" localSheetId="18" hidden="1">[1]比較!#REF!</definedName>
    <definedName name="__123Graph_LBL_C売上高推移1" hidden="1">[2]比較!#REF!</definedName>
    <definedName name="__123Graph_LBL_C売上高推移92K" localSheetId="18" hidden="1">[1]比較!#REF!</definedName>
    <definedName name="__123Graph_LBL_C売上高推移92K" hidden="1">[2]比較!#REF!</definedName>
    <definedName name="__123Graph_LBL_C売上国内酵素" localSheetId="18" hidden="1">[1]比較!#REF!</definedName>
    <definedName name="__123Graph_LBL_C売上国内酵素" hidden="1">[2]比較!#REF!</definedName>
    <definedName name="__123Graph_LBL_C比例費" hidden="1">#REF!</definedName>
    <definedName name="__123Graph_LBL_C費用推移" hidden="1">#REF!</definedName>
    <definedName name="__123Graph_LBL_D" localSheetId="18" hidden="1">[1]比較!#REF!</definedName>
    <definedName name="__123Graph_LBL_D" hidden="1">[2]比較!#REF!</definedName>
    <definedName name="__123Graph_LBL_D固定費" hidden="1">#REF!</definedName>
    <definedName name="__123Graph_LBL_D売上高推移1" localSheetId="18" hidden="1">[1]比較!#REF!</definedName>
    <definedName name="__123Graph_LBL_D売上高推移1" hidden="1">[2]比較!#REF!</definedName>
    <definedName name="__123Graph_LBL_D売上高推移92K" localSheetId="18" hidden="1">[1]比較!#REF!</definedName>
    <definedName name="__123Graph_LBL_D売上高推移92K" hidden="1">[2]比較!#REF!</definedName>
    <definedName name="__123Graph_LBL_D売上国内酵素" localSheetId="18" hidden="1">[1]比較!#REF!</definedName>
    <definedName name="__123Graph_LBL_D売上国内酵素" hidden="1">[2]比較!#REF!</definedName>
    <definedName name="__123Graph_LBL_D比例費" hidden="1">#REF!</definedName>
    <definedName name="__123Graph_LBL_E" localSheetId="18" hidden="1">[1]比較!#REF!</definedName>
    <definedName name="__123Graph_LBL_E" hidden="1">[2]比較!#REF!</definedName>
    <definedName name="__123Graph_LBL_E固定費" hidden="1">#REF!</definedName>
    <definedName name="__123Graph_LBL_E売上高推移92K" localSheetId="18" hidden="1">[1]比較!#REF!</definedName>
    <definedName name="__123Graph_LBL_E売上高推移92K" hidden="1">[2]比較!#REF!</definedName>
    <definedName name="__123Graph_LBL_E売上国内酵素" localSheetId="18" hidden="1">[1]比較!#REF!</definedName>
    <definedName name="__123Graph_LBL_E売上国内酵素" hidden="1">[2]比較!#REF!</definedName>
    <definedName name="__123Graph_LBL_E比例費" hidden="1">#REF!</definedName>
    <definedName name="__123Graph_LBL_F" localSheetId="18" hidden="1">[1]比較!#REF!</definedName>
    <definedName name="__123Graph_LBL_F" hidden="1">[2]比較!#REF!</definedName>
    <definedName name="__123Graph_LBL_F固定費" hidden="1">#REF!</definedName>
    <definedName name="__123Graph_LBL_F売上高推移1" localSheetId="18" hidden="1">[1]比較!#REF!</definedName>
    <definedName name="__123Graph_LBL_F売上高推移1" hidden="1">[2]比較!#REF!</definedName>
    <definedName name="__123Graph_LBL_F売上高推移92K" localSheetId="18" hidden="1">[1]比較!#REF!</definedName>
    <definedName name="__123Graph_LBL_F売上高推移92K" hidden="1">[2]比較!#REF!</definedName>
    <definedName name="__123Graph_LBL_F売上国内酵素" localSheetId="18" hidden="1">[1]比較!#REF!</definedName>
    <definedName name="__123Graph_LBL_F売上国内酵素" hidden="1">[2]比較!#REF!</definedName>
    <definedName name="__123Graph_LBL_F比例費" hidden="1">#REF!</definedName>
    <definedName name="__123Graph_X" localSheetId="18" hidden="1">[1]比較!#REF!</definedName>
    <definedName name="__123Graph_X" hidden="1">[2]比較!#REF!</definedName>
    <definedName name="__123Graph_XBONDVSE" hidden="1">[3]電圧低減開口率.XLS!$K$9:$K$23</definedName>
    <definedName name="__123Graph_XCurrent" hidden="1">'[4]絶縁2,3BANK'!#REF!</definedName>
    <definedName name="__123Graph_XITAATUVSE" hidden="1">[3]電圧低減開口率.XLS!$G$9:$G$23</definedName>
    <definedName name="__123Graph_XLVSE" hidden="1">[3]電圧低減開口率.XLS!$P$9:$P$23</definedName>
    <definedName name="__123Graph_XLWVSE" hidden="1">[3]電圧低減開口率.XLS!$I$9:$I$23</definedName>
    <definedName name="__123Graph_XMENSEKIVSE" hidden="1">[3]電圧低減開口率.XLS!$R$9:$R$23</definedName>
    <definedName name="__123Graph_XOKURIVSE" hidden="1">[3]電圧低減開口率.XLS!$J$9:$J$23</definedName>
    <definedName name="__123Graph_XOPENVSE" hidden="1">[3]電圧低減開口率.XLS!$Q$9:$Q$23</definedName>
    <definedName name="__123Graph_XSWVSE" hidden="1">[3]電圧低減開口率.XLS!$H$9:$H$23</definedName>
    <definedName name="__123Graph_X固定費" hidden="1">#REF!</definedName>
    <definedName name="__123Graph_X需要" hidden="1">#REF!</definedName>
    <definedName name="__123Graph_X売上高推移1" localSheetId="18" hidden="1">[1]比較!#REF!</definedName>
    <definedName name="__123Graph_X売上高推移1" hidden="1">[2]比較!#REF!</definedName>
    <definedName name="__123Graph_X売上高推移92K" localSheetId="18" hidden="1">[1]比較!#REF!</definedName>
    <definedName name="__123Graph_X売上高推移92K" hidden="1">[2]比較!#REF!</definedName>
    <definedName name="__123Graph_X売上国内酵素" localSheetId="18" hidden="1">[1]比較!#REF!</definedName>
    <definedName name="__123Graph_X売上国内酵素" hidden="1">[2]比較!#REF!</definedName>
    <definedName name="__123Graph_X比例費" hidden="1">#REF!</definedName>
    <definedName name="__123Graph_X費用推移" hidden="1">#REF!</definedName>
    <definedName name="__key2" hidden="1">#REF!</definedName>
    <definedName name="__WW2" localSheetId="20" hidden="1">{"印刷１",#N/A,FALSE,"石井担当分比較";"印刷２",#N/A,FALSE,"石井担当分比較";"印刷３",#N/A,FALSE,"石井担当分比較";"印刷４",#N/A,FALSE,"石井担当分比較"}</definedName>
    <definedName name="__WW2" hidden="1">{"印刷１",#N/A,FALSE,"石井担当分比較";"印刷２",#N/A,FALSE,"石井担当分比較";"印刷３",#N/A,FALSE,"石井担当分比較";"印刷４",#N/A,FALSE,"石井担当分比較"}</definedName>
    <definedName name="_123Graph_B" localSheetId="18" hidden="1">[5]比較!#REF!</definedName>
    <definedName name="_123Graph_B" hidden="1">[5]比較!#REF!</definedName>
    <definedName name="_Dist_Bin" hidden="1">[6]修了００!$B$1:$AU$17</definedName>
    <definedName name="_Dist_Values" hidden="1">[6]修了００!$B$1</definedName>
    <definedName name="_Fill" hidden="1">#REF!</definedName>
    <definedName name="_H４６134">#REF!</definedName>
    <definedName name="_Key1" localSheetId="18" hidden="1">#REF!</definedName>
    <definedName name="_Key1" hidden="1">#REF!</definedName>
    <definedName name="_key2" hidden="1">#REF!</definedName>
    <definedName name="_MatInverse_In" hidden="1">[7]触媒組成!#REF!</definedName>
    <definedName name="_Order1" hidden="1">255</definedName>
    <definedName name="_Order2" hidden="1">255</definedName>
    <definedName name="_Sort" localSheetId="18" hidden="1">#REF!</definedName>
    <definedName name="_Sort" hidden="1">#REF!</definedName>
    <definedName name="_ss1">#REF!</definedName>
    <definedName name="_ss2">#REF!</definedName>
    <definedName name="_Table2_In1" hidden="1">#REF!</definedName>
    <definedName name="_Table2_In2" hidden="1">#REF!</definedName>
    <definedName name="_Table2_Out" hidden="1">#REF!</definedName>
    <definedName name="_WW2" localSheetId="20" hidden="1">{"印刷１",#N/A,FALSE,"石井担当分比較";"印刷２",#N/A,FALSE,"石井担当分比較";"印刷３",#N/A,FALSE,"石井担当分比較";"印刷４",#N/A,FALSE,"石井担当分比較"}</definedName>
    <definedName name="_WW2" hidden="1">{"印刷１",#N/A,FALSE,"石井担当分比較";"印刷２",#N/A,FALSE,"石井担当分比較";"印刷３",#N/A,FALSE,"石井担当分比較";"印刷４",#N/A,FALSE,"石井担当分比較"}</definedName>
    <definedName name="\a">#N/A</definedName>
    <definedName name="\c">#N/A</definedName>
    <definedName name="\d">#N/A</definedName>
    <definedName name="\e">#N/A</definedName>
    <definedName name="\f">#N/A</definedName>
    <definedName name="\g">#N/A</definedName>
    <definedName name="\k">#REF!</definedName>
    <definedName name="\m">#N/A</definedName>
    <definedName name="\p">#N/A</definedName>
    <definedName name="\q">#N/A</definedName>
    <definedName name="\r">#N/A</definedName>
    <definedName name="\s">#N/A</definedName>
    <definedName name="\w">#REF!</definedName>
    <definedName name="\x">#N/A</definedName>
    <definedName name="\y">#N/A</definedName>
    <definedName name="\z">#N/A</definedName>
    <definedName name="a" hidden="1">[8]比較!#REF!</definedName>
    <definedName name="aa" hidden="1">[8]比較!#REF!</definedName>
    <definedName name="aaaa" hidden="1">[8]比較!#REF!</definedName>
    <definedName name="aaaaaaa" hidden="1">[9]比較!#REF!</definedName>
    <definedName name="afc" localSheetId="20" hidden="1">{"印刷１",#N/A,FALSE,"石井担当分比較";"印刷２",#N/A,FALSE,"石井担当分比較";"印刷３",#N/A,FALSE,"石井担当分比較";"印刷４",#N/A,FALSE,"石井担当分比較"}</definedName>
    <definedName name="afc" hidden="1">{"印刷１",#N/A,FALSE,"石井担当分比較";"印刷２",#N/A,FALSE,"石井担当分比較";"印刷３",#N/A,FALSE,"石井担当分比較";"印刷４",#N/A,FALSE,"石井担当分比較"}</definedName>
    <definedName name="ａｋ" localSheetId="20" hidden="1">{"印刷１",#N/A,FALSE,"石井担当分比較";"印刷２",#N/A,FALSE,"石井担当分比較";"印刷３",#N/A,FALSE,"石井担当分比較";"印刷４",#N/A,FALSE,"石井担当分比較"}</definedName>
    <definedName name="ａｋ" hidden="1">{"印刷１",#N/A,FALSE,"石井担当分比較";"印刷２",#N/A,FALSE,"石井担当分比較";"印刷３",#N/A,FALSE,"石井担当分比較";"印刷４",#N/A,FALSE,"石井担当分比較"}</definedName>
    <definedName name="atbc" hidden="1">[10]比較!#REF!</definedName>
    <definedName name="bb" hidden="1">[8]比較!#REF!</definedName>
    <definedName name="bbbb" hidden="1">[8]比較!#REF!</definedName>
    <definedName name="bbbbb" hidden="1">[8]比較!#REF!</definedName>
    <definedName name="bbbbbb" hidden="1">[8]比較!#REF!</definedName>
    <definedName name="bbbbbbbb" hidden="1">[8]比較!#REF!</definedName>
    <definedName name="bbbbbbbbbbbbb" hidden="1">[8]比較!#REF!</definedName>
    <definedName name="bbbbbbbbbbbbbbbb" hidden="1">[8]比較!#REF!</definedName>
    <definedName name="cc" hidden="1">[8]比較!#REF!</definedName>
    <definedName name="cccc" hidden="1">[8]比較!#REF!</definedName>
    <definedName name="cccccc" hidden="1">[8]比較!#REF!</definedName>
    <definedName name="ｆｊｈｆへ" hidden="1">#REF!</definedName>
    <definedName name="ggg" hidden="1">#REF!</definedName>
    <definedName name="ggggggggg" hidden="1">#REF!</definedName>
    <definedName name="ggggggggggggggggggggggggg" hidden="1">#REF!</definedName>
    <definedName name="haha" hidden="1">[8]比較!#REF!</definedName>
    <definedName name="haiti" localSheetId="20" hidden="1">{"印刷１",#N/A,FALSE,"石井担当分比較";"印刷２",#N/A,FALSE,"石井担当分比較";"印刷３",#N/A,FALSE,"石井担当分比較";"印刷４",#N/A,FALSE,"石井担当分比較"}</definedName>
    <definedName name="haiti" hidden="1">{"印刷１",#N/A,FALSE,"石井担当分比較";"印刷２",#N/A,FALSE,"石井担当分比較";"印刷３",#N/A,FALSE,"石井担当分比較";"印刷４",#N/A,FALSE,"石井担当分比較"}</definedName>
    <definedName name="HTML_CodePage" hidden="1">932</definedName>
    <definedName name="HTML_Control" localSheetId="20" hidden="1">{"'神華炭'!$D$38:$D$39"}</definedName>
    <definedName name="HTML_Control" hidden="1">{"'神華炭'!$D$38:$D$39"}</definedName>
    <definedName name="HTML_Description" hidden="1">""</definedName>
    <definedName name="HTML_Email" hidden="1">""</definedName>
    <definedName name="HTML_Header" hidden="1">"神華炭"</definedName>
    <definedName name="HTML_LastUpdate" hidden="1">"2002/12/27"</definedName>
    <definedName name="HTML_LineAfter" hidden="1">FALSE</definedName>
    <definedName name="HTML_LineBefore" hidden="1">FALSE</definedName>
    <definedName name="HTML_Name" hidden="1">"情報システム部"</definedName>
    <definedName name="HTML_OBDlg2" hidden="1">TRUE</definedName>
    <definedName name="HTML_OBDlg4" hidden="1">TRUE</definedName>
    <definedName name="HTML_OS" hidden="1">0</definedName>
    <definedName name="HTML_PathFile" hidden="1">"C:\My Documents\FAX･連絡書\MyHTML.htm"</definedName>
    <definedName name="HTML_Title" hidden="1">"連絡書"</definedName>
    <definedName name="iii" hidden="1">[11]比較!#REF!</definedName>
    <definedName name="ｊｊｊ" hidden="1">#REF!</definedName>
    <definedName name="ｌｌｌ" hidden="1">[12]比較!#REF!</definedName>
    <definedName name="m" hidden="1">[8]比較!#REF!</definedName>
    <definedName name="m7Aスケジュル" localSheetId="23">[13]!m7Aスケジュル</definedName>
    <definedName name="m7Aスケジュル">[13]!m7Aスケジュル</definedName>
    <definedName name="m7A印刷" localSheetId="23">[13]!m7A印刷</definedName>
    <definedName name="m7A印刷">[13]!m7A印刷</definedName>
    <definedName name="m7A条件" localSheetId="23">[13]!m7A条件</definedName>
    <definedName name="m7A条件">[13]!m7A条件</definedName>
    <definedName name="MENU" localSheetId="23">[13]!MENU</definedName>
    <definedName name="MENU">[13]!MENU</definedName>
    <definedName name="mm" hidden="1">[8]比較!#REF!</definedName>
    <definedName name="mmm" hidden="1">[8]比較!#REF!</definedName>
    <definedName name="mmmm" hidden="1">#REF!</definedName>
    <definedName name="mmmmmmmmm" hidden="1">#REF!</definedName>
    <definedName name="n" hidden="1">[8]比較!#REF!</definedName>
    <definedName name="NAFT" hidden="1">[11]比較!#REF!</definedName>
    <definedName name="nn" hidden="1">[8]比較!#REF!</definedName>
    <definedName name="nnnn" hidden="1">[8]比較!#REF!</definedName>
    <definedName name="nnnnn" hidden="1">[8]比較!#REF!</definedName>
    <definedName name="nnnnnn" hidden="1">[8]比較!#REF!</definedName>
    <definedName name="nnnnnnnnn" hidden="1">[8]比較!#REF!</definedName>
    <definedName name="nnnnnnnnnnnnn" hidden="1">[8]比較!#REF!</definedName>
    <definedName name="nnnnnnnnnnnnnnnnnnnn" hidden="1">[8]比較!#REF!</definedName>
    <definedName name="nnnnnnnnnnnnnnnnnnnnnnnnnn" hidden="1">[8]比較!#REF!</definedName>
    <definedName name="nnnnnnnnnnnnnnnnnnnnnnnnnnnnnn" hidden="1">[8]比較!#REF!</definedName>
    <definedName name="No.001">#REF!</definedName>
    <definedName name="No.002">#REF!</definedName>
    <definedName name="No.003">#REF!</definedName>
    <definedName name="No.004">#REF!</definedName>
    <definedName name="No.005">#REF!</definedName>
    <definedName name="No.006">#REF!</definedName>
    <definedName name="No.007">#REF!</definedName>
    <definedName name="No.008">#REF!</definedName>
    <definedName name="No.009">#REF!</definedName>
    <definedName name="No.010">#REF!</definedName>
    <definedName name="No.011">#REF!</definedName>
    <definedName name="No.012">#REF!</definedName>
    <definedName name="No.013">#REF!</definedName>
    <definedName name="No.014">#REF!</definedName>
    <definedName name="No.015">#REF!</definedName>
    <definedName name="No.016">#REF!</definedName>
    <definedName name="No.017">#REF!</definedName>
    <definedName name="No.018">#REF!</definedName>
    <definedName name="No.019">#REF!</definedName>
    <definedName name="No.020">#REF!</definedName>
    <definedName name="No.021">#REF!</definedName>
    <definedName name="No.022">#REF!</definedName>
    <definedName name="No.023">#REF!</definedName>
    <definedName name="No.024">#REF!</definedName>
    <definedName name="No.025">#REF!</definedName>
    <definedName name="No.026">#REF!</definedName>
    <definedName name="No.027">#REF!</definedName>
    <definedName name="No.028">#REF!</definedName>
    <definedName name="No.029">#REF!</definedName>
    <definedName name="No.030">#REF!</definedName>
    <definedName name="No.031">#REF!</definedName>
    <definedName name="No.032">#REF!</definedName>
    <definedName name="No.1">#REF!</definedName>
    <definedName name="No.10">#REF!</definedName>
    <definedName name="No.11">#REF!</definedName>
    <definedName name="No.12">#REF!</definedName>
    <definedName name="No.13">#REF!</definedName>
    <definedName name="No.14">#REF!</definedName>
    <definedName name="No.15">#REF!</definedName>
    <definedName name="No.16">#REF!</definedName>
    <definedName name="No.17">#REF!</definedName>
    <definedName name="No.18">#REF!</definedName>
    <definedName name="No.19">#REF!</definedName>
    <definedName name="No.1t">#REF!</definedName>
    <definedName name="No.1tt">#REF!</definedName>
    <definedName name="No.2">#REF!</definedName>
    <definedName name="No.20">#REF!</definedName>
    <definedName name="No.21">#REF!</definedName>
    <definedName name="No.22">#REF!</definedName>
    <definedName name="No.23">#REF!</definedName>
    <definedName name="No.24">#REF!</definedName>
    <definedName name="No.25">#REF!</definedName>
    <definedName name="No.26">#REF!</definedName>
    <definedName name="No.27">#REF!</definedName>
    <definedName name="No.28">#REF!</definedName>
    <definedName name="No.29">#REF!</definedName>
    <definedName name="No.3">#REF!</definedName>
    <definedName name="No.30">#REF!</definedName>
    <definedName name="No.31">#REF!</definedName>
    <definedName name="No.32">#REF!</definedName>
    <definedName name="No.33">#REF!</definedName>
    <definedName name="No.4">#REF!</definedName>
    <definedName name="No.5">#REF!</definedName>
    <definedName name="No.50">#REF!</definedName>
    <definedName name="No.6">#REF!</definedName>
    <definedName name="No.7">#REF!</definedName>
    <definedName name="No.8">#REF!</definedName>
    <definedName name="No.9">#REF!</definedName>
    <definedName name="oo" localSheetId="18">#REF!</definedName>
    <definedName name="oo" hidden="1">[14]電圧低減開口率.XLS!$S$9:$S$23</definedName>
    <definedName name="ｐｐｐｐ" hidden="1">[10]比較!#REF!</definedName>
    <definedName name="_xlnm.Print_Area" localSheetId="14">Ｅトルグラフ!$I$2:$T$93</definedName>
    <definedName name="_xlnm.Print_Area" localSheetId="7">今後の分析回数!$A$2:$M$34</definedName>
    <definedName name="_xlnm.Print_Area" hidden="1">#REF!</definedName>
    <definedName name="Print_Area_MI">#REF!</definedName>
    <definedName name="Print_Titles_MI">#REF!,#REF!</definedName>
    <definedName name="q">#REF!</definedName>
    <definedName name="qq">#REF!</definedName>
    <definedName name="ｒｒｒ" localSheetId="20" hidden="1">{"印刷１",#N/A,FALSE,"石井担当分比較";"印刷２",#N/A,FALSE,"石井担当分比較";"印刷３",#N/A,FALSE,"石井担当分比較";"印刷４",#N/A,FALSE,"石井担当分比較"}</definedName>
    <definedName name="ｒｒｒ" hidden="1">{"印刷１",#N/A,FALSE,"石井担当分比較";"印刷２",#N/A,FALSE,"石井担当分比較";"印刷３",#N/A,FALSE,"石井担当分比較";"印刷４",#N/A,FALSE,"石井担当分比較"}</definedName>
    <definedName name="s" hidden="1">[8]比較!#REF!</definedName>
    <definedName name="SAP" hidden="1">2</definedName>
    <definedName name="SAPBEXdnldView" hidden="1">"DC4J31R4QICGEO7ZZZ5VMMTWP"</definedName>
    <definedName name="SAPBEXhrIndnt" hidden="1">1</definedName>
    <definedName name="SAPBEXrevision" hidden="1">1</definedName>
    <definedName name="SAPBEXsysID" hidden="1">"A14"</definedName>
    <definedName name="SAPBEXwbID" hidden="1">"3QDDOT1DZIW40W9C9SBUJTVF5"</definedName>
    <definedName name="ＳＤ川崎" localSheetId="20" hidden="1">{"印刷１",#N/A,FALSE,"石井担当分比較";"印刷２",#N/A,FALSE,"石井担当分比較";"印刷３",#N/A,FALSE,"石井担当分比較";"印刷４",#N/A,FALSE,"石井担当分比較"}</definedName>
    <definedName name="ＳＤ川崎" hidden="1">{"印刷１",#N/A,FALSE,"石井担当分比較";"印刷２",#N/A,FALSE,"石井担当分比較";"印刷３",#N/A,FALSE,"石井担当分比較";"印刷４",#N/A,FALSE,"石井担当分比較"}</definedName>
    <definedName name="Sensitibity" localSheetId="23">[15]!Sensitibity</definedName>
    <definedName name="Sensitibity">[15]!Sensitibity</definedName>
    <definedName name="sort2" localSheetId="18" hidden="1">#REF!</definedName>
    <definedName name="sort2" hidden="1">#REF!</definedName>
    <definedName name="ss" hidden="1">[8]比較!#REF!</definedName>
    <definedName name="sss" hidden="1">[8]比較!#REF!</definedName>
    <definedName name="sssss" hidden="1">[8]比較!#REF!</definedName>
    <definedName name="sssssss" hidden="1">[8]比較!#REF!</definedName>
    <definedName name="Step1" hidden="1">[11]比較!#REF!</definedName>
    <definedName name="ｔｔｔｔｔ" hidden="1">[10]比較!#REF!</definedName>
    <definedName name="UNI_FILT_OFFSPEC" hidden="1">2</definedName>
    <definedName name="UNI_FILT_ONSPEC" hidden="1">1</definedName>
    <definedName name="UNI_NOTHING" hidden="1">0</definedName>
    <definedName name="UNI_PRES_FILTER" hidden="1">1</definedName>
    <definedName name="UNI_PRES_HEADINGS" hidden="1">16</definedName>
    <definedName name="UNI_PRES_INVERT" hidden="1">2</definedName>
    <definedName name="UNI_PRES_MATRIX" hidden="1">4</definedName>
    <definedName name="UNI_PRES_MERGED" hidden="1">8</definedName>
    <definedName name="UNI_PRES_OUTLIERS" hidden="1">32</definedName>
    <definedName name="UNI_RET_ATTRIB" hidden="1">64</definedName>
    <definedName name="UNI_RET_CONF" hidden="1">32</definedName>
    <definedName name="UNI_RET_DESC" hidden="1">4</definedName>
    <definedName name="UNI_RET_EQUIP" hidden="1">1</definedName>
    <definedName name="UNI_RET_OFFSPEC" hidden="1">512</definedName>
    <definedName name="UNI_RET_ONSPEC" hidden="1">256</definedName>
    <definedName name="UNI_RET_PROP" hidden="1">32</definedName>
    <definedName name="UNI_RET_PROPDESC" hidden="1">64</definedName>
    <definedName name="UNI_RET_SMPLPNT" hidden="1">4</definedName>
    <definedName name="UNI_RET_SPECMAX" hidden="1">2048</definedName>
    <definedName name="UNI_RET_SPECMIN" hidden="1">1024</definedName>
    <definedName name="UNI_RET_TAG" hidden="1">1</definedName>
    <definedName name="UNI_RET_TESTTIME" hidden="1">128</definedName>
    <definedName name="UNI_RET_TIME" hidden="1">8</definedName>
    <definedName name="UNI_RET_UNIT" hidden="1">2</definedName>
    <definedName name="UNI_RET_VALUE" hidden="1">16</definedName>
    <definedName name="v" hidden="1">[8]比較!#REF!</definedName>
    <definedName name="vv" hidden="1">[8]比較!#REF!</definedName>
    <definedName name="vvv" hidden="1">[8]比較!#REF!</definedName>
    <definedName name="vvvvv" hidden="1">[8]比較!#REF!</definedName>
    <definedName name="vvvvvvv" hidden="1">[8]比較!#REF!</definedName>
    <definedName name="vvvvvvvvvvvv" hidden="1">[8]比較!#REF!</definedName>
    <definedName name="wrn.石化協アンケート." localSheetId="20" hidden="1">{"印刷１",#N/A,FALSE,"石井担当分比較";"印刷２",#N/A,FALSE,"石井担当分比較";"印刷３",#N/A,FALSE,"石井担当分比較";"印刷４",#N/A,FALSE,"石井担当分比較"}</definedName>
    <definedName name="wrn.石化協アンケート." hidden="1">{"印刷１",#N/A,FALSE,"石井担当分比較";"印刷２",#N/A,FALSE,"石井担当分比較";"印刷３",#N/A,FALSE,"石井担当分比較";"印刷４",#N/A,FALSE,"石井担当分比較"}</definedName>
    <definedName name="ww">'[16]PCDL CX-5508'!#REF!</definedName>
    <definedName name="www" hidden="1">[11]比較!#REF!</definedName>
    <definedName name="x" hidden="1">[8]比較!#REF!</definedName>
    <definedName name="xx" hidden="1">[8]比較!#REF!</definedName>
    <definedName name="xxxx" hidden="1">[8]比較!#REF!</definedName>
    <definedName name="xxxxx" hidden="1">[8]比較!#REF!</definedName>
    <definedName name="xxxxxxx" hidden="1">[8]比較!#REF!</definedName>
    <definedName name="ＹＯ設備">#REF!</definedName>
    <definedName name="ｙｔｄｆｋｙｔｊ" hidden="1">[17]比較!#REF!</definedName>
    <definedName name="z" hidden="1">[8]比較!#REF!</definedName>
    <definedName name="zz" hidden="1">[8]比較!#REF!</definedName>
    <definedName name="zzz" hidden="1">[8]比較!#REF!</definedName>
    <definedName name="zzzzzz" hidden="1">[8]比較!#REF!</definedName>
    <definedName name="あ" hidden="1">[8]比較!#REF!</definedName>
    <definedName name="あｑ２７">#REF!</definedName>
    <definedName name="ああ" hidden="1">[8]比較!#REF!</definedName>
    <definedName name="あああ" hidden="1">[8]比較!#REF!</definedName>
    <definedName name="ああああ" hidden="1">[17]比較!#REF!</definedName>
    <definedName name="あああああ" hidden="1">[8]比較!#REF!</definedName>
    <definedName name="ああああああ" hidden="1">[17]比較!#REF!</definedName>
    <definedName name="あああああああ" hidden="1">'[18]2003.11.27.メリット計算表'!$I$23:$V$23</definedName>
    <definedName name="あかかかかか" hidden="1">[9]比較!#REF!</definedName>
    <definedName name="あっささささあさささ" hidden="1">[9]比較!#REF!</definedName>
    <definedName name="い" hidden="1">[8]比較!#REF!</definedName>
    <definedName name="いい" hidden="1">[8]比較!#REF!</definedName>
    <definedName name="いいい" hidden="1">[8]比較!#REF!</definedName>
    <definedName name="いいいいい" hidden="1">[17]比較!#REF!</definedName>
    <definedName name="いいいいいい" hidden="1">[8]比較!#REF!</definedName>
    <definedName name="インサツ">#REF!</definedName>
    <definedName name="う" hidden="1">[8]比較!#REF!</definedName>
    <definedName name="うう" hidden="1">[8]比較!#REF!</definedName>
    <definedName name="ううう" hidden="1">[8]比較!#REF!</definedName>
    <definedName name="ううううう" hidden="1">[8]比較!#REF!</definedName>
    <definedName name="ううううううう" hidden="1">[17]比較!#REF!</definedName>
    <definedName name="え" hidden="1">[8]比較!#REF!</definedName>
    <definedName name="ええ" hidden="1">[8]比較!#REF!</definedName>
    <definedName name="えええ" hidden="1">[8]比較!#REF!</definedName>
    <definedName name="ええええ" hidden="1">[8]比較!#REF!</definedName>
    <definedName name="ええええええ" hidden="1">[8]比較!#REF!</definedName>
    <definedName name="えだ" hidden="1">#REF!</definedName>
    <definedName name="エネ効９５年初">#REF!</definedName>
    <definedName name="お" hidden="1">[8]比較!#REF!</definedName>
    <definedName name="おお" hidden="1">[8]比較!#REF!</definedName>
    <definedName name="おおお" hidden="1">[8]比較!#REF!</definedName>
    <definedName name="おおおおお" hidden="1">[8]比較!#REF!</definedName>
    <definedName name="おおおおおお" hidden="1">[8]比較!#REF!</definedName>
    <definedName name="かかか" hidden="1">[17]比較!#REF!</definedName>
    <definedName name="コンデンサー" hidden="1">[19]比較!#REF!</definedName>
    <definedName name="さ" hidden="1">[8]比較!#REF!</definedName>
    <definedName name="ざ" hidden="1">[17]比較!#REF!</definedName>
    <definedName name="し" hidden="1">[8]比較!#REF!</definedName>
    <definedName name="す" hidden="1">[8]比較!#REF!</definedName>
    <definedName name="せ" hidden="1">[8]比較!#REF!</definedName>
    <definedName name="そ" hidden="1">[8]比較!#REF!</definedName>
    <definedName name="その他工場９５年初">#REF!</definedName>
    <definedName name="その他事業部">'[20]97甲乙(新組織ﾍﾞｰｽ)'!#REF!</definedName>
    <definedName name="た" hidden="1">[8]比較!#REF!</definedName>
    <definedName name="ﾀｲﾄﾙ列">'[21]PCDL CX-5508'!#REF!</definedName>
    <definedName name="だだ" hidden="1">#REF!</definedName>
    <definedName name="ち" hidden="1">[8]比較!#REF!</definedName>
    <definedName name="ちち">'[16]PCDL CX-5508'!#REF!</definedName>
    <definedName name="つ" hidden="1">[8]比較!#REF!</definedName>
    <definedName name="て" hidden="1">[8]比較!#REF!</definedName>
    <definedName name="と" hidden="1">[8]比較!#REF!</definedName>
    <definedName name="な" hidden="1">[8]比較!#REF!</definedName>
    <definedName name="に" hidden="1">[8]比較!#REF!</definedName>
    <definedName name="ぬ" hidden="1">[8]比較!#REF!</definedName>
    <definedName name="ぬぬ">'[22]PCDL CX-5508'!#REF!</definedName>
    <definedName name="ね" hidden="1">[8]比較!#REF!</definedName>
    <definedName name="の" hidden="1">[8]比較!#REF!</definedName>
    <definedName name="は" hidden="1">[8]比較!#REF!</definedName>
    <definedName name="はは" hidden="1">[17]比較!#REF!</definedName>
    <definedName name="ははは" hidden="1">[17]比較!#REF!</definedName>
    <definedName name="ハンイ">#REF!</definedName>
    <definedName name="ひ" hidden="1">[8]比較!#REF!</definedName>
    <definedName name="ふ" hidden="1">[8]比較!#REF!</definedName>
    <definedName name="ふぁふぁ" hidden="1">[19]比較!#REF!</definedName>
    <definedName name="ふゅ" hidden="1">[8]比較!#REF!</definedName>
    <definedName name="へ" hidden="1">[8]比較!#REF!</definedName>
    <definedName name="ほ" hidden="1">[8]比較!#REF!</definedName>
    <definedName name="ま" hidden="1">[8]比較!#REF!</definedName>
    <definedName name="まあ" hidden="1">#REF!</definedName>
    <definedName name="み" hidden="1">#REF!</definedName>
    <definedName name="む" hidden="1">[17]比較!#REF!</definedName>
    <definedName name="ムケ">#REF!</definedName>
    <definedName name="め" hidden="1">[17]比較!#REF!</definedName>
    <definedName name="も" hidden="1">[17]比較!#REF!</definedName>
    <definedName name="や" hidden="1">[17]比較!#REF!</definedName>
    <definedName name="ゆ" hidden="1">[17]比較!#REF!</definedName>
    <definedName name="よ" hidden="1">[17]比較!#REF!</definedName>
    <definedName name="ロット更新" localSheetId="23">[23]!ロット更新</definedName>
    <definedName name="ロット更新">[23]!ロット更新</definedName>
    <definedName name="ん" hidden="1">[17]比較!#REF!</definedName>
    <definedName name="安全管理組織図ー１" hidden="1">[17]比較!#REF!</definedName>
    <definedName name="印刷範囲">#REF!</definedName>
    <definedName name="延岡９５年初">#REF!</definedName>
    <definedName name="下債務９５">#REF!</definedName>
    <definedName name="下枠内９５">#REF!</definedName>
    <definedName name="会議スケジュール" hidden="1">[24]電圧低減開口率.XLS!$H$8</definedName>
    <definedName name="拡大９５年初">#REF!</definedName>
    <definedName name="建材工場９５年初">#REF!</definedName>
    <definedName name="検定">[0]!検定</definedName>
    <definedName name="研究９５年初">#REF!</definedName>
    <definedName name="固定費" hidden="1">#REF!</definedName>
    <definedName name="固定費１１" hidden="1">#REF!</definedName>
    <definedName name="更新２０年コスト" localSheetId="20" hidden="1">{"印刷１",#N/A,FALSE,"石井担当分比較";"印刷２",#N/A,FALSE,"石井担当分比較";"印刷３",#N/A,FALSE,"石井担当分比較";"印刷４",#N/A,FALSE,"石井担当分比較"}</definedName>
    <definedName name="更新２０年コスト" hidden="1">{"印刷１",#N/A,FALSE,"石井担当分比較";"印刷２",#N/A,FALSE,"石井担当分比較";"印刷３",#N/A,FALSE,"石井担当分比較";"印刷４",#N/A,FALSE,"石井担当分比較"}</definedName>
    <definedName name="更新コスト" localSheetId="20" hidden="1">{"印刷１",#N/A,FALSE,"石井担当分比較";"印刷２",#N/A,FALSE,"石井担当分比較";"印刷３",#N/A,FALSE,"石井担当分比較";"印刷４",#N/A,FALSE,"石井担当分比較"}</definedName>
    <definedName name="更新コスト" hidden="1">{"印刷１",#N/A,FALSE,"石井担当分比較";"印刷２",#N/A,FALSE,"石井担当分比較";"印刷３",#N/A,FALSE,"石井担当分比較";"印刷４",#N/A,FALSE,"石井担当分比較"}</definedName>
    <definedName name="差入保証９６">#REF!</definedName>
    <definedName name="資材置き場ｂ" hidden="1">[25]電圧低減開口率.XLS!$S$9:$S$23</definedName>
    <definedName name="実施６月" localSheetId="20" hidden="1">{"印刷１",#N/A,FALSE,"石井担当分比較";"印刷２",#N/A,FALSE,"石井担当分比較";"印刷３",#N/A,FALSE,"石井担当分比較";"印刷４",#N/A,FALSE,"石井担当分比較"}</definedName>
    <definedName name="実施６月" hidden="1">{"印刷１",#N/A,FALSE,"石井担当分比較";"印刷２",#N/A,FALSE,"石井担当分比較";"印刷３",#N/A,FALSE,"石井担当分比較";"印刷４",#N/A,FALSE,"石井担当分比較"}</definedName>
    <definedName name="若手">[26]若手・新人!#REF!</definedName>
    <definedName name="若手２">[27]若手・新人!#REF!</definedName>
    <definedName name="守山９５年初">#REF!</definedName>
    <definedName name="秋元" hidden="1">#REF!</definedName>
    <definedName name="省力化９５年初">#REF!</definedName>
    <definedName name="上債務９５">#REF!</definedName>
    <definedName name="上債務保留９５">#REF!</definedName>
    <definedName name="上枠内９５">#REF!</definedName>
    <definedName name="上枠内保留９５">#REF!</definedName>
    <definedName name="人員明細" hidden="1">#REF!</definedName>
    <definedName name="推移" hidden="1">"41H46Y7TKOF092H8QWLNF7XAV"</definedName>
    <definedName name="水島９５年初">#REF!</definedName>
    <definedName name="川崎９５年初">#REF!</definedName>
    <definedName name="貸付９６">#REF!</definedName>
    <definedName name="大仁９５年初">#REF!</definedName>
    <definedName name="中計設備９５">[28]現総合表!#REF!</definedName>
    <definedName name="中計設備９６">[28]現総合表!#REF!</definedName>
    <definedName name="中計投融資９５">[28]現総合表!#REF!</definedName>
    <definedName name="中計投融資９６">[28]現総合表!#REF!</definedName>
    <definedName name="停電計画２３" hidden="1">[29]電圧低減開口率.XLS!$S$9:$S$23</definedName>
    <definedName name="投資基準９５">[28]現総合表!#REF!</definedName>
    <definedName name="投資基準９６">[28]現総合表!#REF!</definedName>
    <definedName name="投資予算９５">[28]現総合表!#REF!</definedName>
    <definedName name="投資予算９６">[28]現総合表!#REF!</definedName>
    <definedName name="投融資９４">[28]現総合表!#REF!</definedName>
    <definedName name="投融資９５">[28]現総合表!#REF!</definedName>
    <definedName name="投融資９６">[28]現総合表!#REF!</definedName>
    <definedName name="投融資基準９５">[28]現総合表!#REF!</definedName>
    <definedName name="投融資基準９６">[28]現総合表!#REF!</definedName>
    <definedName name="投融資予算９５">[28]現総合表!#REF!</definedName>
    <definedName name="投融資予算９６">[28]現総合表!#REF!</definedName>
    <definedName name="動因予想" hidden="1">[25]電圧低減開口率.XLS!$S$9:$S$23</definedName>
    <definedName name="売上" hidden="1">[19]比較!#REF!</definedName>
    <definedName name="富士９５年初">#REF!</definedName>
    <definedName name="部門並び替え" localSheetId="23">[30]!部門並び替え</definedName>
    <definedName name="部門並び替え">[30]!部門並び替え</definedName>
    <definedName name="別枠９１">[28]現総合表!#REF!</definedName>
    <definedName name="別枠９２">[28]現総合表!#REF!</definedName>
    <definedName name="別枠９３">[28]現総合表!#REF!</definedName>
    <definedName name="別枠９４">[28]現総合表!#REF!</definedName>
    <definedName name="別枠９５">[28]現総合表!#REF!</definedName>
    <definedName name="別枠見込９４">[28]現総合表!#REF!</definedName>
    <definedName name="別枠予算９５">[28]現総合表!#REF!</definedName>
    <definedName name="別枠予算９６">[28]現総合表!#REF!</definedName>
    <definedName name="本社地区９５年初">#REF!</definedName>
    <definedName name="無事故計画書" localSheetId="20" hidden="1">{"印刷１",#N/A,FALSE,"石井担当分比較";"印刷２",#N/A,FALSE,"石井担当分比較";"印刷３",#N/A,FALSE,"石井担当分比較";"印刷４",#N/A,FALSE,"石井担当分比較"}</definedName>
    <definedName name="無事故計画書" hidden="1">{"印刷１",#N/A,FALSE,"石井担当分比較";"印刷２",#N/A,FALSE,"石井担当分比較";"印刷３",#N/A,FALSE,"石井担当分比較";"印刷４",#N/A,FALSE,"石井担当分比較"}</definedName>
    <definedName name="予算方針" hidden="1">#REF!</definedName>
    <definedName name="鈴鹿９５年初">#REF!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33" i="30" l="1"/>
  <c r="L33" i="30"/>
  <c r="K32" i="30"/>
  <c r="J32" i="30"/>
  <c r="E32" i="30"/>
  <c r="D32" i="30"/>
  <c r="K31" i="30"/>
  <c r="J31" i="30"/>
  <c r="D31" i="30"/>
  <c r="E31" i="30" s="1"/>
  <c r="C31" i="30" s="1"/>
  <c r="K30" i="30"/>
  <c r="J30" i="30"/>
  <c r="D30" i="30"/>
  <c r="E30" i="30" s="1"/>
  <c r="K29" i="30"/>
  <c r="J29" i="30"/>
  <c r="D29" i="30"/>
  <c r="E29" i="30" s="1"/>
  <c r="K28" i="30"/>
  <c r="J28" i="30"/>
  <c r="D28" i="30"/>
  <c r="E28" i="30" s="1"/>
  <c r="K27" i="30"/>
  <c r="J27" i="30"/>
  <c r="D27" i="30"/>
  <c r="E27" i="30" s="1"/>
  <c r="K26" i="30"/>
  <c r="J26" i="30"/>
  <c r="D26" i="30"/>
  <c r="E26" i="30" s="1"/>
  <c r="K25" i="30"/>
  <c r="J25" i="30"/>
  <c r="D25" i="30"/>
  <c r="E25" i="30" s="1"/>
  <c r="K24" i="30"/>
  <c r="J24" i="30"/>
  <c r="D24" i="30"/>
  <c r="E24" i="30" s="1"/>
  <c r="K23" i="30"/>
  <c r="J23" i="30"/>
  <c r="D23" i="30"/>
  <c r="E23" i="30" s="1"/>
  <c r="K22" i="30"/>
  <c r="J22" i="30"/>
  <c r="E22" i="30"/>
  <c r="D22" i="30"/>
  <c r="K21" i="30"/>
  <c r="J21" i="30"/>
  <c r="E21" i="30"/>
  <c r="C22" i="30" s="1"/>
  <c r="D21" i="30"/>
  <c r="K20" i="30"/>
  <c r="J20" i="30"/>
  <c r="D20" i="30"/>
  <c r="E20" i="30" s="1"/>
  <c r="K19" i="30"/>
  <c r="J19" i="30"/>
  <c r="D19" i="30"/>
  <c r="E19" i="30" s="1"/>
  <c r="K18" i="30"/>
  <c r="J18" i="30"/>
  <c r="D18" i="30"/>
  <c r="E18" i="30" s="1"/>
  <c r="K17" i="30"/>
  <c r="J17" i="30"/>
  <c r="D17" i="30"/>
  <c r="E17" i="30" s="1"/>
  <c r="K16" i="30"/>
  <c r="J16" i="30"/>
  <c r="E16" i="30"/>
  <c r="D16" i="30"/>
  <c r="K15" i="30"/>
  <c r="J15" i="30"/>
  <c r="D15" i="30"/>
  <c r="E15" i="30" s="1"/>
  <c r="K14" i="30"/>
  <c r="J14" i="30"/>
  <c r="D14" i="30"/>
  <c r="E14" i="30" s="1"/>
  <c r="K13" i="30"/>
  <c r="J13" i="30"/>
  <c r="D13" i="30"/>
  <c r="E13" i="30" s="1"/>
  <c r="K12" i="30"/>
  <c r="J12" i="30"/>
  <c r="D12" i="30"/>
  <c r="E12" i="30" s="1"/>
  <c r="K11" i="30"/>
  <c r="J11" i="30"/>
  <c r="D11" i="30"/>
  <c r="E11" i="30" s="1"/>
  <c r="H428" i="29"/>
  <c r="H427" i="29"/>
  <c r="H426" i="29"/>
  <c r="H425" i="29"/>
  <c r="H424" i="29"/>
  <c r="H423" i="29"/>
  <c r="H422" i="29"/>
  <c r="H421" i="29"/>
  <c r="H420" i="29"/>
  <c r="H419" i="29"/>
  <c r="H418" i="29"/>
  <c r="H417" i="29"/>
  <c r="H416" i="29"/>
  <c r="H415" i="29"/>
  <c r="H414" i="29"/>
  <c r="H413" i="29"/>
  <c r="H412" i="29"/>
  <c r="H411" i="29"/>
  <c r="H410" i="29"/>
  <c r="H409" i="29"/>
  <c r="H408" i="29"/>
  <c r="H407" i="29"/>
  <c r="H406" i="29"/>
  <c r="H405" i="29"/>
  <c r="H404" i="29"/>
  <c r="H403" i="29"/>
  <c r="H402" i="29"/>
  <c r="H401" i="29"/>
  <c r="H400" i="29"/>
  <c r="H399" i="29"/>
  <c r="H398" i="29"/>
  <c r="H397" i="29"/>
  <c r="H396" i="29"/>
  <c r="H395" i="29"/>
  <c r="H394" i="29"/>
  <c r="H393" i="29"/>
  <c r="H392" i="29"/>
  <c r="H391" i="29"/>
  <c r="H390" i="29"/>
  <c r="H389" i="29"/>
  <c r="H388" i="29"/>
  <c r="H387" i="29"/>
  <c r="H386" i="29"/>
  <c r="H385" i="29"/>
  <c r="H384" i="29"/>
  <c r="H383" i="29"/>
  <c r="H382" i="29"/>
  <c r="H381" i="29"/>
  <c r="H380" i="29"/>
  <c r="H379" i="29"/>
  <c r="H378" i="29"/>
  <c r="H377" i="29"/>
  <c r="H376" i="29"/>
  <c r="H375" i="29"/>
  <c r="H374" i="29"/>
  <c r="H373" i="29"/>
  <c r="H372" i="29"/>
  <c r="H371" i="29"/>
  <c r="H370" i="29"/>
  <c r="H369" i="29"/>
  <c r="H368" i="29"/>
  <c r="H367" i="29"/>
  <c r="H366" i="29"/>
  <c r="H365" i="29"/>
  <c r="H364" i="29"/>
  <c r="H363" i="29"/>
  <c r="H362" i="29"/>
  <c r="H361" i="29"/>
  <c r="H360" i="29"/>
  <c r="H359" i="29"/>
  <c r="H358" i="29"/>
  <c r="H357" i="29"/>
  <c r="H356" i="29"/>
  <c r="H355" i="29"/>
  <c r="H354" i="29"/>
  <c r="H353" i="29"/>
  <c r="H352" i="29"/>
  <c r="H351" i="29"/>
  <c r="H350" i="29"/>
  <c r="H349" i="29"/>
  <c r="H348" i="29"/>
  <c r="H347" i="29"/>
  <c r="H346" i="29"/>
  <c r="H345" i="29"/>
  <c r="H344" i="29"/>
  <c r="H343" i="29"/>
  <c r="H342" i="29"/>
  <c r="H341" i="29"/>
  <c r="H340" i="29"/>
  <c r="H339" i="29"/>
  <c r="H338" i="29"/>
  <c r="H337" i="29"/>
  <c r="H336" i="29"/>
  <c r="H335" i="29"/>
  <c r="H334" i="29"/>
  <c r="H333" i="29"/>
  <c r="H332" i="29"/>
  <c r="H331" i="29"/>
  <c r="H330" i="29"/>
  <c r="H329" i="29"/>
  <c r="H328" i="29"/>
  <c r="H327" i="29"/>
  <c r="H326" i="29"/>
  <c r="H325" i="29"/>
  <c r="H324" i="29"/>
  <c r="H323" i="29"/>
  <c r="H322" i="29"/>
  <c r="H321" i="29"/>
  <c r="H320" i="29"/>
  <c r="H319" i="29"/>
  <c r="H318" i="29"/>
  <c r="H317" i="29"/>
  <c r="H316" i="29"/>
  <c r="H315" i="29"/>
  <c r="H314" i="29"/>
  <c r="H313" i="29"/>
  <c r="H312" i="29"/>
  <c r="H311" i="29"/>
  <c r="H310" i="29"/>
  <c r="H309" i="29"/>
  <c r="H308" i="29"/>
  <c r="H307" i="29"/>
  <c r="H306" i="29"/>
  <c r="H305" i="29"/>
  <c r="H304" i="29"/>
  <c r="H303" i="29"/>
  <c r="H302" i="29"/>
  <c r="H301" i="29"/>
  <c r="H300" i="29"/>
  <c r="H299" i="29"/>
  <c r="H298" i="29"/>
  <c r="H297" i="29"/>
  <c r="H296" i="29"/>
  <c r="H295" i="29"/>
  <c r="H294" i="29"/>
  <c r="H293" i="29"/>
  <c r="H292" i="29"/>
  <c r="H291" i="29"/>
  <c r="H290" i="29"/>
  <c r="H289" i="29"/>
  <c r="H288" i="29"/>
  <c r="H287" i="29"/>
  <c r="H286" i="29"/>
  <c r="H285" i="29"/>
  <c r="H284" i="29"/>
  <c r="H283" i="29"/>
  <c r="H282" i="29"/>
  <c r="H281" i="29"/>
  <c r="H280" i="29"/>
  <c r="H279" i="29"/>
  <c r="H278" i="29"/>
  <c r="H277" i="29"/>
  <c r="H276" i="29"/>
  <c r="H275" i="29"/>
  <c r="H274" i="29"/>
  <c r="H273" i="29"/>
  <c r="H272" i="29"/>
  <c r="H271" i="29"/>
  <c r="H270" i="29"/>
  <c r="H269" i="29"/>
  <c r="H268" i="29"/>
  <c r="H267" i="29"/>
  <c r="H266" i="29"/>
  <c r="H265" i="29"/>
  <c r="H264" i="29"/>
  <c r="H263" i="29"/>
  <c r="H262" i="29"/>
  <c r="H261" i="29"/>
  <c r="H260" i="29"/>
  <c r="H259" i="29"/>
  <c r="H258" i="29"/>
  <c r="H257" i="29"/>
  <c r="H256" i="29"/>
  <c r="H255" i="29"/>
  <c r="H254" i="29"/>
  <c r="H253" i="29"/>
  <c r="H252" i="29"/>
  <c r="H251" i="29"/>
  <c r="H250" i="29"/>
  <c r="H249" i="29"/>
  <c r="H248" i="29"/>
  <c r="H247" i="29"/>
  <c r="H246" i="29"/>
  <c r="H245" i="29"/>
  <c r="H244" i="29"/>
  <c r="H243" i="29"/>
  <c r="H242" i="29"/>
  <c r="H241" i="29"/>
  <c r="H240" i="29"/>
  <c r="H239" i="29"/>
  <c r="H238" i="29"/>
  <c r="H237" i="29"/>
  <c r="H236" i="29"/>
  <c r="H235" i="29"/>
  <c r="H234" i="29"/>
  <c r="H233" i="29"/>
  <c r="H232" i="29"/>
  <c r="H231" i="29"/>
  <c r="H230" i="29"/>
  <c r="H229" i="29"/>
  <c r="H228" i="29"/>
  <c r="H227" i="29"/>
  <c r="H226" i="29"/>
  <c r="H225" i="29"/>
  <c r="H224" i="29"/>
  <c r="H223" i="29"/>
  <c r="H222" i="29"/>
  <c r="H221" i="29"/>
  <c r="H220" i="29"/>
  <c r="H219" i="29"/>
  <c r="H218" i="29"/>
  <c r="H217" i="29"/>
  <c r="H216" i="29"/>
  <c r="H215" i="29"/>
  <c r="H214" i="29"/>
  <c r="H213" i="29"/>
  <c r="H212" i="29"/>
  <c r="H211" i="29"/>
  <c r="H210" i="29"/>
  <c r="H209" i="29"/>
  <c r="H208" i="29"/>
  <c r="H207" i="29"/>
  <c r="H206" i="29"/>
  <c r="H205" i="29"/>
  <c r="H204" i="29"/>
  <c r="H203" i="29"/>
  <c r="H202" i="29"/>
  <c r="H201" i="29"/>
  <c r="H200" i="29"/>
  <c r="H199" i="29"/>
  <c r="H198" i="29"/>
  <c r="H197" i="29"/>
  <c r="H196" i="29"/>
  <c r="H195" i="29"/>
  <c r="H194" i="29"/>
  <c r="H193" i="29"/>
  <c r="H192" i="29"/>
  <c r="H191" i="29"/>
  <c r="H190" i="29"/>
  <c r="H189" i="29"/>
  <c r="H188" i="29"/>
  <c r="H187" i="29"/>
  <c r="H186" i="29"/>
  <c r="H185" i="29"/>
  <c r="H184" i="29"/>
  <c r="H183" i="29"/>
  <c r="H182" i="29"/>
  <c r="H181" i="29"/>
  <c r="H180" i="29"/>
  <c r="H179" i="29"/>
  <c r="H178" i="29"/>
  <c r="H177" i="29"/>
  <c r="H176" i="29"/>
  <c r="H175" i="29"/>
  <c r="H174" i="29"/>
  <c r="H173" i="29"/>
  <c r="H172" i="29"/>
  <c r="H171" i="29"/>
  <c r="H170" i="29"/>
  <c r="H169" i="29"/>
  <c r="H168" i="29"/>
  <c r="H167" i="29"/>
  <c r="H166" i="29"/>
  <c r="H165" i="29"/>
  <c r="H164" i="29"/>
  <c r="H163" i="29"/>
  <c r="H162" i="29"/>
  <c r="H161" i="29"/>
  <c r="H160" i="29"/>
  <c r="H159" i="29"/>
  <c r="H158" i="29"/>
  <c r="H157" i="29"/>
  <c r="H156" i="29"/>
  <c r="H155" i="29"/>
  <c r="H154" i="29"/>
  <c r="H153" i="29"/>
  <c r="H152" i="29"/>
  <c r="H151" i="29"/>
  <c r="H150" i="29"/>
  <c r="H149" i="29"/>
  <c r="H148" i="29"/>
  <c r="H147" i="29"/>
  <c r="H146" i="29"/>
  <c r="H145" i="29"/>
  <c r="H144" i="29"/>
  <c r="H143" i="29"/>
  <c r="H142" i="29"/>
  <c r="H141" i="29"/>
  <c r="H140" i="29"/>
  <c r="H139" i="29"/>
  <c r="H138" i="29"/>
  <c r="H137" i="29"/>
  <c r="H136" i="29"/>
  <c r="H135" i="29"/>
  <c r="H134" i="29"/>
  <c r="H133" i="29"/>
  <c r="H132" i="29"/>
  <c r="H131" i="29"/>
  <c r="H130" i="29"/>
  <c r="H129" i="29"/>
  <c r="H128" i="29"/>
  <c r="H127" i="29"/>
  <c r="H126" i="29"/>
  <c r="H125" i="29"/>
  <c r="H124" i="29"/>
  <c r="H123" i="29"/>
  <c r="H122" i="29"/>
  <c r="H121" i="29"/>
  <c r="H120" i="29"/>
  <c r="H119" i="29"/>
  <c r="H118" i="29"/>
  <c r="H117" i="29"/>
  <c r="H116" i="29"/>
  <c r="H115" i="29"/>
  <c r="H114" i="29"/>
  <c r="H113" i="29"/>
  <c r="H112" i="29"/>
  <c r="H111" i="29"/>
  <c r="H110" i="29"/>
  <c r="H109" i="29"/>
  <c r="H108" i="29"/>
  <c r="H107" i="29"/>
  <c r="H106" i="29"/>
  <c r="H105" i="29"/>
  <c r="H104" i="29"/>
  <c r="H103" i="29"/>
  <c r="H102" i="29"/>
  <c r="H101" i="29"/>
  <c r="H100" i="29"/>
  <c r="H99" i="29"/>
  <c r="H98" i="29"/>
  <c r="H97" i="29"/>
  <c r="H96" i="29"/>
  <c r="H95" i="29"/>
  <c r="H94" i="29"/>
  <c r="H93" i="29"/>
  <c r="H92" i="29"/>
  <c r="H91" i="29"/>
  <c r="H89" i="29"/>
  <c r="F89" i="29"/>
  <c r="F88" i="29"/>
  <c r="H88" i="29" s="1"/>
  <c r="F87" i="29"/>
  <c r="H87" i="29" s="1"/>
  <c r="F86" i="29"/>
  <c r="F90" i="29" s="1"/>
  <c r="H90" i="29" s="1"/>
  <c r="H85" i="29"/>
  <c r="H84" i="29"/>
  <c r="H83" i="29"/>
  <c r="H82" i="29"/>
  <c r="H81" i="29"/>
  <c r="H80" i="29"/>
  <c r="H79" i="29"/>
  <c r="F76" i="29"/>
  <c r="F75" i="29"/>
  <c r="F74" i="29"/>
  <c r="F73" i="29"/>
  <c r="G74" i="29" s="1"/>
  <c r="F77" i="29" s="1"/>
  <c r="F72" i="29"/>
  <c r="H71" i="29"/>
  <c r="H70" i="29"/>
  <c r="H69" i="29"/>
  <c r="H68" i="29"/>
  <c r="H67" i="29"/>
  <c r="H66" i="29"/>
  <c r="H65" i="29"/>
  <c r="H64" i="29"/>
  <c r="H63" i="29"/>
  <c r="H62" i="29"/>
  <c r="H61" i="29"/>
  <c r="H60" i="29"/>
  <c r="H59" i="29"/>
  <c r="H58" i="29"/>
  <c r="H57" i="29"/>
  <c r="H56" i="29"/>
  <c r="H55" i="29"/>
  <c r="H54" i="29"/>
  <c r="H53" i="29"/>
  <c r="H52" i="29"/>
  <c r="H51" i="29"/>
  <c r="H50" i="29"/>
  <c r="H49" i="29"/>
  <c r="H48" i="29"/>
  <c r="H47" i="29"/>
  <c r="H46" i="29"/>
  <c r="H45" i="29"/>
  <c r="H44" i="29"/>
  <c r="H43" i="29"/>
  <c r="H42" i="29"/>
  <c r="H41" i="29"/>
  <c r="H40" i="29"/>
  <c r="H39" i="29"/>
  <c r="H38" i="29"/>
  <c r="H37" i="29"/>
  <c r="H36" i="29"/>
  <c r="H35" i="29"/>
  <c r="H34" i="29"/>
  <c r="H33" i="29"/>
  <c r="H32" i="29"/>
  <c r="H31" i="29"/>
  <c r="H30" i="29"/>
  <c r="H29" i="29"/>
  <c r="H28" i="29"/>
  <c r="H27" i="29"/>
  <c r="H26" i="29"/>
  <c r="H25" i="29"/>
  <c r="H24" i="29"/>
  <c r="H23" i="29"/>
  <c r="H22" i="29"/>
  <c r="H21" i="29"/>
  <c r="H20" i="29"/>
  <c r="H19" i="29"/>
  <c r="H18" i="29"/>
  <c r="H17" i="29"/>
  <c r="H16" i="29"/>
  <c r="H15" i="29"/>
  <c r="H14" i="29"/>
  <c r="H13" i="29"/>
  <c r="H12" i="29"/>
  <c r="H11" i="29"/>
  <c r="H10" i="29"/>
  <c r="H9" i="29"/>
  <c r="H8" i="29"/>
  <c r="H7" i="29"/>
  <c r="H6" i="29"/>
  <c r="H5" i="29"/>
  <c r="A5" i="29"/>
  <c r="A6" i="29" s="1"/>
  <c r="A7" i="29" s="1"/>
  <c r="A8" i="29" s="1"/>
  <c r="A9" i="29" s="1"/>
  <c r="A10" i="29" s="1"/>
  <c r="A11" i="29" s="1"/>
  <c r="A12" i="29" s="1"/>
  <c r="A13" i="29" s="1"/>
  <c r="A14" i="29" s="1"/>
  <c r="A15" i="29" s="1"/>
  <c r="A16" i="29" s="1"/>
  <c r="A17" i="29" s="1"/>
  <c r="A18" i="29" s="1"/>
  <c r="A19" i="29" s="1"/>
  <c r="A20" i="29" s="1"/>
  <c r="A21" i="29" s="1"/>
  <c r="A22" i="29" s="1"/>
  <c r="A23" i="29" s="1"/>
  <c r="A24" i="29" s="1"/>
  <c r="A25" i="29" s="1"/>
  <c r="A26" i="29" s="1"/>
  <c r="A27" i="29" s="1"/>
  <c r="A28" i="29" s="1"/>
  <c r="A29" i="29" s="1"/>
  <c r="A30" i="29" s="1"/>
  <c r="A31" i="29" s="1"/>
  <c r="A32" i="29" s="1"/>
  <c r="A33" i="29" s="1"/>
  <c r="A34" i="29" s="1"/>
  <c r="A35" i="29" s="1"/>
  <c r="A36" i="29" s="1"/>
  <c r="A37" i="29" s="1"/>
  <c r="A38" i="29" s="1"/>
  <c r="A39" i="29" s="1"/>
  <c r="A40" i="29" s="1"/>
  <c r="A41" i="29" s="1"/>
  <c r="A42" i="29" s="1"/>
  <c r="A43" i="29" s="1"/>
  <c r="A44" i="29" s="1"/>
  <c r="A45" i="29" s="1"/>
  <c r="A46" i="29" s="1"/>
  <c r="A47" i="29" s="1"/>
  <c r="A48" i="29" s="1"/>
  <c r="A49" i="29" s="1"/>
  <c r="A50" i="29" s="1"/>
  <c r="A51" i="29" s="1"/>
  <c r="A52" i="29" s="1"/>
  <c r="A53" i="29" s="1"/>
  <c r="A54" i="29" s="1"/>
  <c r="A55" i="29" s="1"/>
  <c r="A56" i="29" s="1"/>
  <c r="H4" i="29"/>
  <c r="B1" i="29"/>
  <c r="D4" i="28"/>
  <c r="D5" i="28" s="1"/>
  <c r="C4" i="28"/>
  <c r="C5" i="28" s="1"/>
  <c r="C24" i="30" l="1"/>
  <c r="C16" i="30"/>
  <c r="C23" i="30"/>
  <c r="C32" i="30"/>
  <c r="C30" i="30"/>
  <c r="C25" i="30"/>
  <c r="C17" i="30"/>
  <c r="C13" i="30"/>
  <c r="C29" i="30"/>
  <c r="C21" i="30"/>
  <c r="C14" i="30"/>
  <c r="C15" i="30"/>
  <c r="C18" i="30"/>
  <c r="C26" i="30"/>
  <c r="C12" i="30"/>
  <c r="C20" i="30"/>
  <c r="C28" i="30"/>
  <c r="C11" i="30"/>
  <c r="C19" i="30"/>
  <c r="C27" i="30"/>
  <c r="H86" i="29"/>
  <c r="F1099" i="21" l="1"/>
  <c r="G14" i="24"/>
  <c r="H10" i="24"/>
  <c r="G12" i="24"/>
  <c r="G11" i="24"/>
  <c r="G10" i="24"/>
  <c r="G9" i="24"/>
  <c r="Q8" i="24"/>
  <c r="P8" i="24"/>
  <c r="O8" i="24"/>
  <c r="H12" i="24" l="1"/>
  <c r="H11" i="24"/>
  <c r="B212" i="22"/>
  <c r="D212" i="22" s="1"/>
  <c r="B159" i="22"/>
  <c r="D159" i="22" s="1"/>
  <c r="B106" i="22"/>
  <c r="C106" i="22" s="1"/>
  <c r="B54" i="22"/>
  <c r="C54" i="22" s="1"/>
  <c r="S4" i="22" s="1"/>
  <c r="B53" i="22"/>
  <c r="D53" i="22" s="1"/>
  <c r="H1465" i="21"/>
  <c r="H1464" i="21"/>
  <c r="H1463" i="21"/>
  <c r="H1462" i="21"/>
  <c r="H1461" i="21"/>
  <c r="H1460" i="21"/>
  <c r="H1459" i="21"/>
  <c r="H1458" i="21"/>
  <c r="H1457" i="21"/>
  <c r="H1456" i="21"/>
  <c r="H1455" i="21"/>
  <c r="H1454" i="21"/>
  <c r="H1453" i="21"/>
  <c r="H1452" i="21"/>
  <c r="H1451" i="21"/>
  <c r="H1450" i="21"/>
  <c r="H1449" i="21"/>
  <c r="H1448" i="21"/>
  <c r="H1447" i="21"/>
  <c r="H1446" i="21"/>
  <c r="H1445" i="21"/>
  <c r="H1444" i="21"/>
  <c r="H1443" i="21"/>
  <c r="H1442" i="21"/>
  <c r="H1441" i="21"/>
  <c r="H1440" i="21"/>
  <c r="H1439" i="21"/>
  <c r="H1438" i="21"/>
  <c r="H1437" i="21"/>
  <c r="H1436" i="21"/>
  <c r="H1435" i="21"/>
  <c r="H1434" i="21"/>
  <c r="H1433" i="21"/>
  <c r="H1432" i="21"/>
  <c r="H1431" i="21"/>
  <c r="H1430" i="21"/>
  <c r="H1429" i="21"/>
  <c r="H1428" i="21"/>
  <c r="H1427" i="21"/>
  <c r="H1426" i="21"/>
  <c r="H1425" i="21"/>
  <c r="H1424" i="21"/>
  <c r="H1423" i="21"/>
  <c r="H1422" i="21"/>
  <c r="H1421" i="21"/>
  <c r="H1420" i="21"/>
  <c r="H1419" i="21"/>
  <c r="H1418" i="21"/>
  <c r="H1417" i="21"/>
  <c r="H1416" i="21"/>
  <c r="H1415" i="21"/>
  <c r="H1414" i="21"/>
  <c r="H1413" i="21"/>
  <c r="H1412" i="21"/>
  <c r="H1411" i="21"/>
  <c r="H1410" i="21"/>
  <c r="H1409" i="21"/>
  <c r="H1408" i="21"/>
  <c r="H1407" i="21"/>
  <c r="H1406" i="21"/>
  <c r="H1405" i="21"/>
  <c r="H1404" i="21"/>
  <c r="H1403" i="21"/>
  <c r="H1402" i="21"/>
  <c r="H1401" i="21"/>
  <c r="H1400" i="21"/>
  <c r="H1399" i="21"/>
  <c r="H1398" i="21"/>
  <c r="H1397" i="21"/>
  <c r="H1396" i="21"/>
  <c r="H1395" i="21"/>
  <c r="H1394" i="21"/>
  <c r="H1393" i="21"/>
  <c r="H1392" i="21"/>
  <c r="H1391" i="21"/>
  <c r="H1390" i="21"/>
  <c r="H1389" i="21"/>
  <c r="H1388" i="21"/>
  <c r="H1387" i="21"/>
  <c r="H1386" i="21"/>
  <c r="H1385" i="21"/>
  <c r="H1384" i="21"/>
  <c r="H1383" i="21"/>
  <c r="H1382" i="21"/>
  <c r="H1381" i="21"/>
  <c r="H1380" i="21"/>
  <c r="H1379" i="21"/>
  <c r="H1378" i="21"/>
  <c r="H1377" i="21"/>
  <c r="H1376" i="21"/>
  <c r="H1375" i="21"/>
  <c r="H1374" i="21"/>
  <c r="H1373" i="21"/>
  <c r="H1372" i="21"/>
  <c r="H1371" i="21"/>
  <c r="H1370" i="21"/>
  <c r="H1369" i="21"/>
  <c r="H1368" i="21"/>
  <c r="H1367" i="21"/>
  <c r="H1366" i="21"/>
  <c r="H1365" i="21"/>
  <c r="H1364" i="21"/>
  <c r="H1363" i="21"/>
  <c r="H1362" i="21"/>
  <c r="H1361" i="21"/>
  <c r="H1360" i="21"/>
  <c r="H1359" i="21"/>
  <c r="H1358" i="21"/>
  <c r="H1357" i="21"/>
  <c r="H1356" i="21"/>
  <c r="H1355" i="21"/>
  <c r="H1354" i="21"/>
  <c r="H1353" i="21"/>
  <c r="H1352" i="21"/>
  <c r="H1351" i="21"/>
  <c r="H1350" i="21"/>
  <c r="H1349" i="21"/>
  <c r="H1348" i="21"/>
  <c r="H1347" i="21"/>
  <c r="H1346" i="21"/>
  <c r="H1345" i="21"/>
  <c r="H1344" i="21"/>
  <c r="H1343" i="21"/>
  <c r="H1342" i="21"/>
  <c r="H1341" i="21"/>
  <c r="H1340" i="21"/>
  <c r="H1339" i="21"/>
  <c r="H1338" i="21"/>
  <c r="H1337" i="21"/>
  <c r="H1336" i="21"/>
  <c r="H1335" i="21"/>
  <c r="H1334" i="21"/>
  <c r="H1333" i="21"/>
  <c r="H1332" i="21"/>
  <c r="H1331" i="21"/>
  <c r="H1330" i="21"/>
  <c r="H1329" i="21"/>
  <c r="H1328" i="21"/>
  <c r="H1327" i="21"/>
  <c r="H1326" i="21"/>
  <c r="H1325" i="21"/>
  <c r="H1324" i="21"/>
  <c r="H1323" i="21"/>
  <c r="H1322" i="21"/>
  <c r="H1321" i="21"/>
  <c r="H1320" i="21"/>
  <c r="H1319" i="21"/>
  <c r="H1318" i="21"/>
  <c r="H1317" i="21"/>
  <c r="H1316" i="21"/>
  <c r="H1315" i="21"/>
  <c r="H1314" i="21"/>
  <c r="H1313" i="21"/>
  <c r="H1312" i="21"/>
  <c r="H1311" i="21"/>
  <c r="H1310" i="21"/>
  <c r="H1309" i="21"/>
  <c r="H1308" i="21"/>
  <c r="H1307" i="21"/>
  <c r="H1306" i="21"/>
  <c r="H1305" i="21"/>
  <c r="H1304" i="21"/>
  <c r="H1303" i="21"/>
  <c r="H1302" i="21"/>
  <c r="H1301" i="21"/>
  <c r="H1300" i="21"/>
  <c r="H1299" i="21"/>
  <c r="H1298" i="21"/>
  <c r="H1297" i="21"/>
  <c r="H1296" i="21"/>
  <c r="H1295" i="21"/>
  <c r="H1294" i="21"/>
  <c r="H1293" i="21"/>
  <c r="H1292" i="21"/>
  <c r="H1291" i="21"/>
  <c r="H1290" i="21"/>
  <c r="H1289" i="21"/>
  <c r="H1288" i="21"/>
  <c r="H1287" i="21"/>
  <c r="H1286" i="21"/>
  <c r="H1285" i="21"/>
  <c r="H1284" i="21"/>
  <c r="H1283" i="21"/>
  <c r="H1282" i="21"/>
  <c r="H1281" i="21"/>
  <c r="H1280" i="21"/>
  <c r="H1279" i="21"/>
  <c r="H1278" i="21"/>
  <c r="H1277" i="21"/>
  <c r="H1276" i="21"/>
  <c r="H1275" i="21"/>
  <c r="H1274" i="21"/>
  <c r="H1273" i="21"/>
  <c r="H1272" i="21"/>
  <c r="H1271" i="21"/>
  <c r="H1270" i="21"/>
  <c r="H1269" i="21"/>
  <c r="H1268" i="21"/>
  <c r="H1267" i="21"/>
  <c r="H1266" i="21"/>
  <c r="H1265" i="21"/>
  <c r="H1264" i="21"/>
  <c r="H1263" i="21"/>
  <c r="H1262" i="21"/>
  <c r="H1261" i="21"/>
  <c r="H1260" i="21"/>
  <c r="H1259" i="21"/>
  <c r="H1258" i="21"/>
  <c r="H1257" i="21"/>
  <c r="H1256" i="21"/>
  <c r="H1255" i="21"/>
  <c r="H1254" i="21"/>
  <c r="H1253" i="21"/>
  <c r="H1252" i="21"/>
  <c r="H1251" i="21"/>
  <c r="H1250" i="21"/>
  <c r="H1249" i="21"/>
  <c r="H1248" i="21"/>
  <c r="H1247" i="21"/>
  <c r="H1246" i="21"/>
  <c r="H1245" i="21"/>
  <c r="H1244" i="21"/>
  <c r="H1243" i="21"/>
  <c r="H1242" i="21"/>
  <c r="H1241" i="21"/>
  <c r="H1240" i="21"/>
  <c r="H1239" i="21"/>
  <c r="H1238" i="21"/>
  <c r="H1237" i="21"/>
  <c r="H1236" i="21"/>
  <c r="H1235" i="21"/>
  <c r="H1234" i="21"/>
  <c r="H1233" i="21"/>
  <c r="H1232" i="21"/>
  <c r="H1231" i="21"/>
  <c r="H1230" i="21"/>
  <c r="H1229" i="21"/>
  <c r="H1228" i="21"/>
  <c r="H1227" i="21"/>
  <c r="H1226" i="21"/>
  <c r="H1225" i="21"/>
  <c r="H1224" i="21"/>
  <c r="H1223" i="21"/>
  <c r="H1222" i="21"/>
  <c r="H1221" i="21"/>
  <c r="H1220" i="21"/>
  <c r="H1219" i="21"/>
  <c r="H1218" i="21"/>
  <c r="H1217" i="21"/>
  <c r="H1216" i="21"/>
  <c r="H1215" i="21"/>
  <c r="H1214" i="21"/>
  <c r="H1213" i="21"/>
  <c r="H1212" i="21"/>
  <c r="H1211" i="21"/>
  <c r="H1210" i="21"/>
  <c r="H1209" i="21"/>
  <c r="H1208" i="21"/>
  <c r="H1207" i="21"/>
  <c r="H1206" i="21"/>
  <c r="H1205" i="21"/>
  <c r="H1204" i="21"/>
  <c r="H1203" i="21"/>
  <c r="H1202" i="21"/>
  <c r="H1201" i="21"/>
  <c r="H1200" i="21"/>
  <c r="H1199" i="21"/>
  <c r="H1198" i="21"/>
  <c r="H1197" i="21"/>
  <c r="H1196" i="21"/>
  <c r="H1195" i="21"/>
  <c r="H1194" i="21"/>
  <c r="H1193" i="21"/>
  <c r="H1192" i="21"/>
  <c r="H1191" i="21"/>
  <c r="H1190" i="21"/>
  <c r="H1189" i="21"/>
  <c r="H1188" i="21"/>
  <c r="H1187" i="21"/>
  <c r="H1186" i="21"/>
  <c r="H1185" i="21"/>
  <c r="H1184" i="21"/>
  <c r="H1183" i="21"/>
  <c r="H1182" i="21"/>
  <c r="H1181" i="21"/>
  <c r="H1180" i="21"/>
  <c r="H1179" i="21"/>
  <c r="H1178" i="21"/>
  <c r="H1177" i="21"/>
  <c r="H1176" i="21"/>
  <c r="H1175" i="21"/>
  <c r="H1174" i="21"/>
  <c r="H1173" i="21"/>
  <c r="H1172" i="21"/>
  <c r="H1171" i="21"/>
  <c r="H1170" i="21"/>
  <c r="H1169" i="21"/>
  <c r="H1168" i="21"/>
  <c r="H1167" i="21"/>
  <c r="H1166" i="21"/>
  <c r="H1165" i="21"/>
  <c r="H1164" i="21"/>
  <c r="H1163" i="21"/>
  <c r="H1162" i="21"/>
  <c r="H1161" i="21"/>
  <c r="H1160" i="21"/>
  <c r="H1159" i="21"/>
  <c r="H1158" i="21"/>
  <c r="H1157" i="21"/>
  <c r="H1156" i="21"/>
  <c r="H1155" i="21"/>
  <c r="H1154" i="21"/>
  <c r="H1153" i="21"/>
  <c r="H1152" i="21"/>
  <c r="H1151" i="21"/>
  <c r="H1150" i="21"/>
  <c r="H1149" i="21"/>
  <c r="H1148" i="21"/>
  <c r="H1147" i="21"/>
  <c r="H1146" i="21"/>
  <c r="H1145" i="21"/>
  <c r="H1144" i="21"/>
  <c r="H1143" i="21"/>
  <c r="H1142" i="21"/>
  <c r="H1141" i="21"/>
  <c r="H1140" i="21"/>
  <c r="H1139" i="21"/>
  <c r="H1138" i="21"/>
  <c r="H1137" i="21"/>
  <c r="H1136" i="21"/>
  <c r="H1135" i="21"/>
  <c r="H1134" i="21"/>
  <c r="H1133" i="21"/>
  <c r="H1132" i="21"/>
  <c r="H1131" i="21"/>
  <c r="H1130" i="21"/>
  <c r="H1129" i="21"/>
  <c r="H1128" i="21"/>
  <c r="H1127" i="21"/>
  <c r="H1126" i="21"/>
  <c r="H1125" i="21"/>
  <c r="H1124" i="21"/>
  <c r="H1123" i="21"/>
  <c r="H1122" i="21"/>
  <c r="H1121" i="21"/>
  <c r="H1120" i="21"/>
  <c r="H1119" i="21"/>
  <c r="H1118" i="21"/>
  <c r="H1117" i="21"/>
  <c r="H1116" i="21"/>
  <c r="H1115" i="21"/>
  <c r="H1114" i="21"/>
  <c r="H1113" i="21"/>
  <c r="H1112" i="21"/>
  <c r="H1111" i="21"/>
  <c r="H1110" i="21"/>
  <c r="H1109" i="21"/>
  <c r="H1108" i="21"/>
  <c r="H1107" i="21"/>
  <c r="H1106" i="21"/>
  <c r="H1105" i="21"/>
  <c r="H1104" i="21"/>
  <c r="H1103" i="21"/>
  <c r="H1102" i="21"/>
  <c r="H1101" i="21"/>
  <c r="H1100" i="21"/>
  <c r="H1099" i="21"/>
  <c r="H1098" i="21"/>
  <c r="H1097" i="21"/>
  <c r="H1096" i="21"/>
  <c r="H1095" i="21"/>
  <c r="H1094" i="21"/>
  <c r="H1093" i="21"/>
  <c r="H1092" i="21"/>
  <c r="H1091" i="21"/>
  <c r="H1090" i="21"/>
  <c r="H1089" i="21"/>
  <c r="H1088" i="21"/>
  <c r="H1087" i="21"/>
  <c r="H1086" i="21"/>
  <c r="H1085" i="21"/>
  <c r="H1084" i="21"/>
  <c r="H1083" i="21"/>
  <c r="H1082" i="21"/>
  <c r="H1081" i="21"/>
  <c r="H1080" i="21"/>
  <c r="H1079" i="21"/>
  <c r="H1078" i="21"/>
  <c r="H1077" i="21"/>
  <c r="H1076" i="21"/>
  <c r="H1075" i="21"/>
  <c r="H1074" i="21"/>
  <c r="H1073" i="21"/>
  <c r="H1072" i="21"/>
  <c r="H1071" i="21"/>
  <c r="H1070" i="21"/>
  <c r="H1069" i="21"/>
  <c r="H1068" i="21"/>
  <c r="H1067" i="21"/>
  <c r="H1066" i="21"/>
  <c r="H1065" i="21"/>
  <c r="H1064" i="21"/>
  <c r="H1063" i="21"/>
  <c r="H1062" i="21"/>
  <c r="H1061" i="21"/>
  <c r="H1060" i="21"/>
  <c r="H1059" i="21"/>
  <c r="H1058" i="21"/>
  <c r="H1057" i="21"/>
  <c r="H1056" i="21"/>
  <c r="H1055" i="21"/>
  <c r="H1054" i="21"/>
  <c r="H1053" i="21"/>
  <c r="H1052" i="21"/>
  <c r="H1051" i="21"/>
  <c r="H1050" i="21"/>
  <c r="H1049" i="21"/>
  <c r="H1048" i="21"/>
  <c r="H1047" i="21"/>
  <c r="H1046" i="21"/>
  <c r="H1045" i="21"/>
  <c r="H1044" i="21"/>
  <c r="H1043" i="21"/>
  <c r="H1042" i="21"/>
  <c r="H1041" i="21"/>
  <c r="H1040" i="21"/>
  <c r="H1039" i="21"/>
  <c r="H1038" i="21"/>
  <c r="H1037" i="21"/>
  <c r="H1036" i="21"/>
  <c r="H1035" i="21"/>
  <c r="H1034" i="21"/>
  <c r="H1033" i="21"/>
  <c r="H1032" i="21"/>
  <c r="H1031" i="21"/>
  <c r="H1030" i="21"/>
  <c r="H1029" i="21"/>
  <c r="H1028" i="21"/>
  <c r="H1027" i="21"/>
  <c r="H1026" i="21"/>
  <c r="H1025" i="21"/>
  <c r="H1024" i="21"/>
  <c r="H1023" i="21"/>
  <c r="H1022" i="21"/>
  <c r="H1021" i="21"/>
  <c r="H1020" i="21"/>
  <c r="H1019" i="21"/>
  <c r="H1018" i="21"/>
  <c r="H1017" i="21"/>
  <c r="H1016" i="21"/>
  <c r="H1015" i="21"/>
  <c r="H1014" i="21"/>
  <c r="H1013" i="21"/>
  <c r="H1012" i="21"/>
  <c r="H1011" i="21"/>
  <c r="H1010" i="21"/>
  <c r="H1009" i="21"/>
  <c r="H1008" i="21"/>
  <c r="H1007" i="21"/>
  <c r="H1006" i="21"/>
  <c r="H1005" i="21"/>
  <c r="H1004" i="21"/>
  <c r="H1003" i="21"/>
  <c r="H1002" i="21"/>
  <c r="H1001" i="21"/>
  <c r="H1000" i="21"/>
  <c r="H999" i="21"/>
  <c r="H998" i="21"/>
  <c r="H997" i="21"/>
  <c r="H996" i="21"/>
  <c r="H995" i="21"/>
  <c r="H994" i="21"/>
  <c r="H993" i="21"/>
  <c r="H992" i="21"/>
  <c r="H991" i="21"/>
  <c r="H990" i="21"/>
  <c r="H989" i="21"/>
  <c r="H988" i="21"/>
  <c r="H987" i="21"/>
  <c r="H986" i="21"/>
  <c r="H985" i="21"/>
  <c r="H984" i="21"/>
  <c r="H983" i="21"/>
  <c r="H982" i="21"/>
  <c r="H981" i="21"/>
  <c r="H980" i="21"/>
  <c r="H979" i="21"/>
  <c r="H978" i="21"/>
  <c r="H977" i="21"/>
  <c r="H976" i="21"/>
  <c r="H975" i="21"/>
  <c r="H974" i="21"/>
  <c r="H973" i="21"/>
  <c r="H972" i="21"/>
  <c r="H971" i="21"/>
  <c r="H970" i="21"/>
  <c r="H969" i="21"/>
  <c r="H968" i="21"/>
  <c r="H967" i="21"/>
  <c r="H966" i="21"/>
  <c r="H965" i="21"/>
  <c r="H964" i="21"/>
  <c r="H963" i="21"/>
  <c r="H962" i="21"/>
  <c r="H961" i="21"/>
  <c r="H960" i="21"/>
  <c r="H959" i="21"/>
  <c r="H958" i="21"/>
  <c r="H957" i="21"/>
  <c r="H956" i="21"/>
  <c r="H955" i="21"/>
  <c r="H954" i="21"/>
  <c r="H953" i="21"/>
  <c r="H952" i="21"/>
  <c r="H951" i="21"/>
  <c r="H950" i="21"/>
  <c r="H949" i="21"/>
  <c r="H948" i="21"/>
  <c r="H947" i="21"/>
  <c r="H946" i="21"/>
  <c r="H945" i="21"/>
  <c r="H944" i="21"/>
  <c r="H943" i="21"/>
  <c r="H942" i="21"/>
  <c r="H941" i="21"/>
  <c r="H940" i="21"/>
  <c r="H939" i="21"/>
  <c r="H938" i="21"/>
  <c r="H937" i="21"/>
  <c r="H936" i="21"/>
  <c r="H935" i="21"/>
  <c r="H934" i="21"/>
  <c r="H933" i="21"/>
  <c r="H932" i="21"/>
  <c r="H931" i="21"/>
  <c r="H930" i="21"/>
  <c r="H929" i="21"/>
  <c r="H928" i="21"/>
  <c r="H927" i="21"/>
  <c r="H926" i="21"/>
  <c r="H925" i="21"/>
  <c r="H924" i="21"/>
  <c r="H923" i="21"/>
  <c r="H922" i="21"/>
  <c r="H921" i="21"/>
  <c r="H920" i="21"/>
  <c r="H919" i="21"/>
  <c r="H918" i="21"/>
  <c r="H917" i="21"/>
  <c r="H916" i="21"/>
  <c r="H915" i="21"/>
  <c r="H914" i="21"/>
  <c r="H913" i="21"/>
  <c r="H912" i="21"/>
  <c r="H911" i="21"/>
  <c r="H910" i="21"/>
  <c r="H909" i="21"/>
  <c r="H908" i="21"/>
  <c r="H907" i="21"/>
  <c r="H906" i="21"/>
  <c r="H905" i="21"/>
  <c r="H904" i="21"/>
  <c r="H903" i="21"/>
  <c r="H902" i="21"/>
  <c r="H901" i="21"/>
  <c r="H900" i="21"/>
  <c r="H899" i="21"/>
  <c r="H898" i="21"/>
  <c r="H897" i="21"/>
  <c r="H896" i="21"/>
  <c r="H895" i="21"/>
  <c r="H894" i="21"/>
  <c r="H893" i="21"/>
  <c r="A893" i="21"/>
  <c r="A894" i="21" s="1"/>
  <c r="A895" i="21" s="1"/>
  <c r="A896" i="21" s="1"/>
  <c r="A897" i="21" s="1"/>
  <c r="A898" i="21" s="1"/>
  <c r="A899" i="21" s="1"/>
  <c r="A900" i="21" s="1"/>
  <c r="A901" i="21" s="1"/>
  <c r="A902" i="21" s="1"/>
  <c r="A903" i="21" s="1"/>
  <c r="A904" i="21" s="1"/>
  <c r="A905" i="21" s="1"/>
  <c r="A906" i="21" s="1"/>
  <c r="A907" i="21" s="1"/>
  <c r="A908" i="21" s="1"/>
  <c r="A909" i="21" s="1"/>
  <c r="A910" i="21" s="1"/>
  <c r="A911" i="21" s="1"/>
  <c r="A912" i="21" s="1"/>
  <c r="A913" i="21" s="1"/>
  <c r="A914" i="21" s="1"/>
  <c r="A915" i="21" s="1"/>
  <c r="A916" i="21" s="1"/>
  <c r="A917" i="21" s="1"/>
  <c r="A918" i="21" s="1"/>
  <c r="A919" i="21" s="1"/>
  <c r="A920" i="21" s="1"/>
  <c r="A921" i="21" s="1"/>
  <c r="A922" i="21" s="1"/>
  <c r="A923" i="21" s="1"/>
  <c r="A924" i="21" s="1"/>
  <c r="A925" i="21" s="1"/>
  <c r="A926" i="21" s="1"/>
  <c r="A927" i="21" s="1"/>
  <c r="A928" i="21" s="1"/>
  <c r="A929" i="21" s="1"/>
  <c r="A930" i="21" s="1"/>
  <c r="A931" i="21" s="1"/>
  <c r="A932" i="21" s="1"/>
  <c r="A933" i="21" s="1"/>
  <c r="A934" i="21" s="1"/>
  <c r="A935" i="21" s="1"/>
  <c r="A936" i="21" s="1"/>
  <c r="A937" i="21" s="1"/>
  <c r="A938" i="21" s="1"/>
  <c r="A939" i="21" s="1"/>
  <c r="A940" i="21" s="1"/>
  <c r="A941" i="21" s="1"/>
  <c r="A942" i="21" s="1"/>
  <c r="A943" i="21" s="1"/>
  <c r="A944" i="21" s="1"/>
  <c r="A945" i="21" s="1"/>
  <c r="A946" i="21" s="1"/>
  <c r="A947" i="21" s="1"/>
  <c r="A948" i="21" s="1"/>
  <c r="A949" i="21" s="1"/>
  <c r="A950" i="21" s="1"/>
  <c r="A951" i="21" s="1"/>
  <c r="A952" i="21" s="1"/>
  <c r="A953" i="21" s="1"/>
  <c r="A954" i="21" s="1"/>
  <c r="A955" i="21" s="1"/>
  <c r="A956" i="21" s="1"/>
  <c r="A957" i="21" s="1"/>
  <c r="A958" i="21" s="1"/>
  <c r="A959" i="21" s="1"/>
  <c r="A960" i="21" s="1"/>
  <c r="A961" i="21" s="1"/>
  <c r="A962" i="21" s="1"/>
  <c r="A963" i="21" s="1"/>
  <c r="A964" i="21" s="1"/>
  <c r="A965" i="21" s="1"/>
  <c r="A966" i="21" s="1"/>
  <c r="A967" i="21" s="1"/>
  <c r="A968" i="21" s="1"/>
  <c r="A969" i="21" s="1"/>
  <c r="A970" i="21" s="1"/>
  <c r="A971" i="21" s="1"/>
  <c r="A972" i="21" s="1"/>
  <c r="A973" i="21" s="1"/>
  <c r="A974" i="21" s="1"/>
  <c r="A975" i="21" s="1"/>
  <c r="A976" i="21" s="1"/>
  <c r="A977" i="21" s="1"/>
  <c r="A978" i="21" s="1"/>
  <c r="A979" i="21" s="1"/>
  <c r="A980" i="21" s="1"/>
  <c r="A981" i="21" s="1"/>
  <c r="A982" i="21" s="1"/>
  <c r="A983" i="21" s="1"/>
  <c r="A984" i="21" s="1"/>
  <c r="A985" i="21" s="1"/>
  <c r="A986" i="21" s="1"/>
  <c r="A987" i="21" s="1"/>
  <c r="A988" i="21" s="1"/>
  <c r="A989" i="21" s="1"/>
  <c r="A990" i="21" s="1"/>
  <c r="A991" i="21" s="1"/>
  <c r="A992" i="21" s="1"/>
  <c r="A993" i="21" s="1"/>
  <c r="A994" i="21" s="1"/>
  <c r="A995" i="21" s="1"/>
  <c r="A996" i="21" s="1"/>
  <c r="A997" i="21" s="1"/>
  <c r="A998" i="21" s="1"/>
  <c r="A999" i="21" s="1"/>
  <c r="A1000" i="21" s="1"/>
  <c r="A1001" i="21" s="1"/>
  <c r="A1002" i="21" s="1"/>
  <c r="A1003" i="21" s="1"/>
  <c r="A1004" i="21" s="1"/>
  <c r="A1005" i="21" s="1"/>
  <c r="A1006" i="21" s="1"/>
  <c r="A1007" i="21" s="1"/>
  <c r="A1008" i="21" s="1"/>
  <c r="A1009" i="21" s="1"/>
  <c r="A1010" i="21" s="1"/>
  <c r="A1011" i="21" s="1"/>
  <c r="A1012" i="21" s="1"/>
  <c r="A1013" i="21" s="1"/>
  <c r="A1014" i="21" s="1"/>
  <c r="A1015" i="21" s="1"/>
  <c r="A1016" i="21" s="1"/>
  <c r="A1017" i="21" s="1"/>
  <c r="A1018" i="21" s="1"/>
  <c r="A1019" i="21" s="1"/>
  <c r="A1020" i="21" s="1"/>
  <c r="A1021" i="21" s="1"/>
  <c r="A1022" i="21" s="1"/>
  <c r="A1023" i="21" s="1"/>
  <c r="A1024" i="21" s="1"/>
  <c r="A1025" i="21" s="1"/>
  <c r="A1026" i="21" s="1"/>
  <c r="A1027" i="21" s="1"/>
  <c r="A1028" i="21" s="1"/>
  <c r="A1029" i="21" s="1"/>
  <c r="A1030" i="21" s="1"/>
  <c r="A1031" i="21" s="1"/>
  <c r="A1032" i="21" s="1"/>
  <c r="A1033" i="21" s="1"/>
  <c r="A1034" i="21" s="1"/>
  <c r="A1035" i="21" s="1"/>
  <c r="A1036" i="21" s="1"/>
  <c r="A1037" i="21" s="1"/>
  <c r="A1038" i="21" s="1"/>
  <c r="A1039" i="21" s="1"/>
  <c r="A1040" i="21" s="1"/>
  <c r="A1041" i="21" s="1"/>
  <c r="A1042" i="21" s="1"/>
  <c r="A1043" i="21" s="1"/>
  <c r="A1044" i="21" s="1"/>
  <c r="A1045" i="21" s="1"/>
  <c r="A1046" i="21" s="1"/>
  <c r="A1047" i="21" s="1"/>
  <c r="H892" i="21"/>
  <c r="H891" i="21"/>
  <c r="H890" i="21"/>
  <c r="H889" i="21"/>
  <c r="A889" i="21"/>
  <c r="A890" i="21" s="1"/>
  <c r="A891" i="21" s="1"/>
  <c r="A892" i="21" s="1"/>
  <c r="H888" i="21"/>
  <c r="A888" i="21"/>
  <c r="H887" i="21"/>
  <c r="H886" i="21"/>
  <c r="A886" i="21"/>
  <c r="H885" i="21"/>
  <c r="H884" i="21"/>
  <c r="H883" i="21"/>
  <c r="H882" i="21"/>
  <c r="H881" i="21"/>
  <c r="H880" i="21"/>
  <c r="H879" i="21"/>
  <c r="H878" i="21"/>
  <c r="H877" i="21"/>
  <c r="H876" i="21"/>
  <c r="H875" i="21"/>
  <c r="H874" i="21"/>
  <c r="H873" i="21"/>
  <c r="H872" i="21"/>
  <c r="H871" i="21"/>
  <c r="H870" i="21"/>
  <c r="H869" i="21"/>
  <c r="H868" i="21"/>
  <c r="H867" i="21"/>
  <c r="H866" i="21"/>
  <c r="H865" i="21"/>
  <c r="H864" i="21"/>
  <c r="H863" i="21"/>
  <c r="H862" i="21"/>
  <c r="H861" i="21"/>
  <c r="H860" i="21"/>
  <c r="H859" i="21"/>
  <c r="H858" i="21"/>
  <c r="H857" i="21"/>
  <c r="H856" i="21"/>
  <c r="H855" i="21"/>
  <c r="H854" i="21"/>
  <c r="H853" i="21"/>
  <c r="H852" i="21"/>
  <c r="H851" i="21"/>
  <c r="H850" i="21"/>
  <c r="H849" i="21"/>
  <c r="H848" i="21"/>
  <c r="H847" i="21"/>
  <c r="H846" i="21"/>
  <c r="H845" i="21"/>
  <c r="H844" i="21"/>
  <c r="H843" i="21"/>
  <c r="H842" i="21"/>
  <c r="H841" i="21"/>
  <c r="H840" i="21"/>
  <c r="H839" i="21"/>
  <c r="H838" i="21"/>
  <c r="H837" i="21"/>
  <c r="H836" i="21"/>
  <c r="H835" i="21"/>
  <c r="H834" i="21"/>
  <c r="H833" i="21"/>
  <c r="H832" i="21"/>
  <c r="H831" i="21"/>
  <c r="H830" i="21"/>
  <c r="H829" i="21"/>
  <c r="H828" i="21"/>
  <c r="H827" i="21"/>
  <c r="H826" i="21"/>
  <c r="H825" i="21"/>
  <c r="H824" i="21"/>
  <c r="H823" i="21"/>
  <c r="H822" i="21"/>
  <c r="H821" i="21"/>
  <c r="H820" i="21"/>
  <c r="H819" i="21"/>
  <c r="H818" i="21"/>
  <c r="H817" i="21"/>
  <c r="H816" i="21"/>
  <c r="H815" i="21"/>
  <c r="H814" i="21"/>
  <c r="H813" i="21"/>
  <c r="H812" i="21"/>
  <c r="H811" i="21"/>
  <c r="H810" i="21"/>
  <c r="H809" i="21"/>
  <c r="H808" i="21"/>
  <c r="H807" i="21"/>
  <c r="H806" i="21"/>
  <c r="H805" i="21"/>
  <c r="H804" i="21"/>
  <c r="H803" i="21"/>
  <c r="H802" i="21"/>
  <c r="H801" i="21"/>
  <c r="H800" i="21"/>
  <c r="H799" i="21"/>
  <c r="H798" i="21"/>
  <c r="H797" i="21"/>
  <c r="H796" i="21"/>
  <c r="H795" i="21"/>
  <c r="H794" i="21"/>
  <c r="H793" i="21"/>
  <c r="H792" i="21"/>
  <c r="H791" i="21"/>
  <c r="H790" i="21"/>
  <c r="H789" i="21"/>
  <c r="H788" i="21"/>
  <c r="H787" i="21"/>
  <c r="H786" i="21"/>
  <c r="H785" i="21"/>
  <c r="H784" i="21"/>
  <c r="H783" i="21"/>
  <c r="H782" i="21"/>
  <c r="H781" i="21"/>
  <c r="H780" i="21"/>
  <c r="H779" i="21"/>
  <c r="H778" i="21"/>
  <c r="H777" i="21"/>
  <c r="H776" i="21"/>
  <c r="H775" i="21"/>
  <c r="H774" i="21"/>
  <c r="H773" i="21"/>
  <c r="H772" i="21"/>
  <c r="H771" i="21"/>
  <c r="H770" i="21"/>
  <c r="H769" i="21"/>
  <c r="H768" i="21"/>
  <c r="H767" i="21"/>
  <c r="H766" i="21"/>
  <c r="H765" i="21"/>
  <c r="H764" i="21"/>
  <c r="H763" i="21"/>
  <c r="H762" i="21"/>
  <c r="H761" i="21"/>
  <c r="H760" i="21"/>
  <c r="H759" i="21"/>
  <c r="H758" i="21"/>
  <c r="H757" i="21"/>
  <c r="H756" i="21"/>
  <c r="H755" i="21"/>
  <c r="H754" i="21"/>
  <c r="H753" i="21"/>
  <c r="H752" i="21"/>
  <c r="H751" i="21"/>
  <c r="H750" i="21"/>
  <c r="H749" i="21"/>
  <c r="H748" i="21"/>
  <c r="H747" i="21"/>
  <c r="H746" i="21"/>
  <c r="H745" i="21"/>
  <c r="H744" i="21"/>
  <c r="H743" i="21"/>
  <c r="H742" i="21"/>
  <c r="H741" i="21"/>
  <c r="H740" i="21"/>
  <c r="H739" i="21"/>
  <c r="H738" i="21"/>
  <c r="H737" i="21"/>
  <c r="H736" i="21"/>
  <c r="H735" i="21"/>
  <c r="H734" i="21"/>
  <c r="H733" i="21"/>
  <c r="H732" i="21"/>
  <c r="H731" i="21"/>
  <c r="H730" i="21"/>
  <c r="H729" i="21"/>
  <c r="H728" i="21"/>
  <c r="H727" i="21"/>
  <c r="H726" i="21"/>
  <c r="H725" i="21"/>
  <c r="H724" i="21"/>
  <c r="H723" i="21"/>
  <c r="H722" i="21"/>
  <c r="H721" i="21"/>
  <c r="H720" i="21"/>
  <c r="H719" i="21"/>
  <c r="H718" i="21"/>
  <c r="H717" i="21"/>
  <c r="H716" i="21"/>
  <c r="H715" i="21"/>
  <c r="H714" i="21"/>
  <c r="H713" i="21"/>
  <c r="H712" i="21"/>
  <c r="H711" i="21"/>
  <c r="H710" i="21"/>
  <c r="H709" i="21"/>
  <c r="H708" i="21"/>
  <c r="H707" i="21"/>
  <c r="H706" i="21"/>
  <c r="H705" i="21"/>
  <c r="H704" i="21"/>
  <c r="H703" i="21"/>
  <c r="H702" i="21"/>
  <c r="H701" i="21"/>
  <c r="H700" i="21"/>
  <c r="H699" i="21"/>
  <c r="H698" i="21"/>
  <c r="H697" i="21"/>
  <c r="H696" i="21"/>
  <c r="H695" i="21"/>
  <c r="H694" i="21"/>
  <c r="H693" i="21"/>
  <c r="H692" i="21"/>
  <c r="H691" i="21"/>
  <c r="H690" i="21"/>
  <c r="H689" i="21"/>
  <c r="H688" i="21"/>
  <c r="H687" i="21"/>
  <c r="H686" i="21"/>
  <c r="H685" i="21"/>
  <c r="H684" i="21"/>
  <c r="H683" i="21"/>
  <c r="H682" i="21"/>
  <c r="H681" i="21"/>
  <c r="H680" i="21"/>
  <c r="H679" i="21"/>
  <c r="H678" i="21"/>
  <c r="H677" i="21"/>
  <c r="H676" i="21"/>
  <c r="H675" i="21"/>
  <c r="H674" i="21"/>
  <c r="H673" i="21"/>
  <c r="H672" i="21"/>
  <c r="H671" i="21"/>
  <c r="H670" i="21"/>
  <c r="H669" i="21"/>
  <c r="H668" i="21"/>
  <c r="H667" i="21"/>
  <c r="H666" i="21"/>
  <c r="H665" i="21"/>
  <c r="H664" i="21"/>
  <c r="H663" i="21"/>
  <c r="H662" i="21"/>
  <c r="H661" i="21"/>
  <c r="H660" i="21"/>
  <c r="H659" i="21"/>
  <c r="H658" i="21"/>
  <c r="H657" i="21"/>
  <c r="H656" i="21"/>
  <c r="H655" i="21"/>
  <c r="H654" i="21"/>
  <c r="H653" i="21"/>
  <c r="H652" i="21"/>
  <c r="H651" i="21"/>
  <c r="H650" i="21"/>
  <c r="H649" i="21"/>
  <c r="H648" i="21"/>
  <c r="H647" i="21"/>
  <c r="H646" i="21"/>
  <c r="H645" i="21"/>
  <c r="H644" i="21"/>
  <c r="H643" i="21"/>
  <c r="H642" i="21"/>
  <c r="H641" i="21"/>
  <c r="H640" i="21"/>
  <c r="H639" i="21"/>
  <c r="H638" i="21"/>
  <c r="H637" i="21"/>
  <c r="H636" i="21"/>
  <c r="H635" i="21"/>
  <c r="H634" i="21"/>
  <c r="H633" i="21"/>
  <c r="H632" i="21"/>
  <c r="H631" i="21"/>
  <c r="H630" i="21"/>
  <c r="H629" i="21"/>
  <c r="H628" i="21"/>
  <c r="H627" i="21"/>
  <c r="H626" i="21"/>
  <c r="H625" i="21"/>
  <c r="H624" i="21"/>
  <c r="H623" i="21"/>
  <c r="H622" i="21"/>
  <c r="H621" i="21"/>
  <c r="H620" i="21"/>
  <c r="H619" i="21"/>
  <c r="H618" i="21"/>
  <c r="H617" i="21"/>
  <c r="H616" i="21"/>
  <c r="H615" i="21"/>
  <c r="H614" i="21"/>
  <c r="H613" i="21"/>
  <c r="H612" i="21"/>
  <c r="H611" i="21"/>
  <c r="H610" i="21"/>
  <c r="H609" i="21"/>
  <c r="H608" i="21"/>
  <c r="H607" i="21"/>
  <c r="H606" i="21"/>
  <c r="H605" i="21"/>
  <c r="H604" i="21"/>
  <c r="H603" i="21"/>
  <c r="H602" i="21"/>
  <c r="H601" i="21"/>
  <c r="H600" i="21"/>
  <c r="H599" i="21"/>
  <c r="H598" i="21"/>
  <c r="H597" i="21"/>
  <c r="H596" i="21"/>
  <c r="H595" i="21"/>
  <c r="H594" i="21"/>
  <c r="H593" i="21"/>
  <c r="H592" i="21"/>
  <c r="H591" i="21"/>
  <c r="H590" i="21"/>
  <c r="H589" i="21"/>
  <c r="H588" i="21"/>
  <c r="H587" i="21"/>
  <c r="H586" i="21"/>
  <c r="H585" i="21"/>
  <c r="H584" i="21"/>
  <c r="H583" i="21"/>
  <c r="H582" i="21"/>
  <c r="H581" i="21"/>
  <c r="H580" i="21"/>
  <c r="H579" i="21"/>
  <c r="H578" i="21"/>
  <c r="H577" i="21"/>
  <c r="H576" i="21"/>
  <c r="H575" i="21"/>
  <c r="H574" i="21"/>
  <c r="H573" i="21"/>
  <c r="H572" i="21"/>
  <c r="H571" i="21"/>
  <c r="H570" i="21"/>
  <c r="H569" i="21"/>
  <c r="H568" i="21"/>
  <c r="H567" i="21"/>
  <c r="H566" i="21"/>
  <c r="H565" i="21"/>
  <c r="H564" i="21"/>
  <c r="H563" i="21"/>
  <c r="H562" i="21"/>
  <c r="H561" i="21"/>
  <c r="H560" i="21"/>
  <c r="H559" i="21"/>
  <c r="H558" i="21"/>
  <c r="H557" i="21"/>
  <c r="H556" i="21"/>
  <c r="H555" i="21"/>
  <c r="H554" i="21"/>
  <c r="H553" i="21"/>
  <c r="H552" i="21"/>
  <c r="H551" i="21"/>
  <c r="H550" i="21"/>
  <c r="H549" i="21"/>
  <c r="H548" i="21"/>
  <c r="H547" i="21"/>
  <c r="H546" i="21"/>
  <c r="H545" i="21"/>
  <c r="H544" i="21"/>
  <c r="H543" i="21"/>
  <c r="H542" i="21"/>
  <c r="H541" i="21"/>
  <c r="H540" i="21"/>
  <c r="H539" i="21"/>
  <c r="H538" i="21"/>
  <c r="H537" i="21"/>
  <c r="H536" i="21"/>
  <c r="H535" i="21"/>
  <c r="H534" i="21"/>
  <c r="H533" i="21"/>
  <c r="H532" i="21"/>
  <c r="H531" i="21"/>
  <c r="H530" i="21"/>
  <c r="H529" i="21"/>
  <c r="H528" i="21"/>
  <c r="H527" i="21"/>
  <c r="H526" i="21"/>
  <c r="H525" i="21"/>
  <c r="H524" i="21"/>
  <c r="H523" i="21"/>
  <c r="H522" i="21"/>
  <c r="H521" i="21"/>
  <c r="H520" i="21"/>
  <c r="H519" i="21"/>
  <c r="H518" i="21"/>
  <c r="H517" i="21"/>
  <c r="H516" i="21"/>
  <c r="H515" i="21"/>
  <c r="H514" i="21"/>
  <c r="H513" i="21"/>
  <c r="H512" i="21"/>
  <c r="H511" i="21"/>
  <c r="H510" i="21"/>
  <c r="H509" i="21"/>
  <c r="H508" i="21"/>
  <c r="H507" i="21"/>
  <c r="H506" i="21"/>
  <c r="H505" i="21"/>
  <c r="H504" i="21"/>
  <c r="H503" i="21"/>
  <c r="H502" i="21"/>
  <c r="H501" i="21"/>
  <c r="H500" i="21"/>
  <c r="H499" i="21"/>
  <c r="H498" i="21"/>
  <c r="H497" i="21"/>
  <c r="H496" i="21"/>
  <c r="H495" i="21"/>
  <c r="H494" i="21"/>
  <c r="H493" i="21"/>
  <c r="H492" i="21"/>
  <c r="H491" i="21"/>
  <c r="H490" i="21"/>
  <c r="H489" i="21"/>
  <c r="H488" i="21"/>
  <c r="H487" i="21"/>
  <c r="H486" i="21"/>
  <c r="H485" i="21"/>
  <c r="H484" i="21"/>
  <c r="H483" i="21"/>
  <c r="H482" i="21"/>
  <c r="H481" i="21"/>
  <c r="H480" i="21"/>
  <c r="H479" i="21"/>
  <c r="H478" i="21"/>
  <c r="H477" i="21"/>
  <c r="H476" i="21"/>
  <c r="H475" i="21"/>
  <c r="H474" i="21"/>
  <c r="H473" i="21"/>
  <c r="H472" i="21"/>
  <c r="H471" i="21"/>
  <c r="H470" i="21"/>
  <c r="H469" i="21"/>
  <c r="H468" i="21"/>
  <c r="H467" i="21"/>
  <c r="H466" i="21"/>
  <c r="H465" i="21"/>
  <c r="H464" i="21"/>
  <c r="H463" i="21"/>
  <c r="H462" i="21"/>
  <c r="H461" i="21"/>
  <c r="H460" i="21"/>
  <c r="H459" i="21"/>
  <c r="H458" i="21"/>
  <c r="H457" i="21"/>
  <c r="H456" i="21"/>
  <c r="H455" i="21"/>
  <c r="H454" i="21"/>
  <c r="H453" i="21"/>
  <c r="H452" i="21"/>
  <c r="H451" i="21"/>
  <c r="H450" i="21"/>
  <c r="H449" i="21"/>
  <c r="H448" i="21"/>
  <c r="H447" i="21"/>
  <c r="H446" i="21"/>
  <c r="H445" i="21"/>
  <c r="H444" i="21"/>
  <c r="H443" i="21"/>
  <c r="H442" i="21"/>
  <c r="H441" i="21"/>
  <c r="H440" i="21"/>
  <c r="H439" i="21"/>
  <c r="H438" i="21"/>
  <c r="H437" i="21"/>
  <c r="H436" i="21"/>
  <c r="H435" i="21"/>
  <c r="H434" i="21"/>
  <c r="H433" i="21"/>
  <c r="H432" i="21"/>
  <c r="H431" i="21"/>
  <c r="H430" i="21"/>
  <c r="H429" i="21"/>
  <c r="H428" i="21"/>
  <c r="H427" i="21"/>
  <c r="H426" i="21"/>
  <c r="H425" i="21"/>
  <c r="H424" i="21"/>
  <c r="H423" i="21"/>
  <c r="H422" i="21"/>
  <c r="H421" i="21"/>
  <c r="H420" i="21"/>
  <c r="H419" i="21"/>
  <c r="H418" i="21"/>
  <c r="H417" i="21"/>
  <c r="H416" i="21"/>
  <c r="H415" i="21"/>
  <c r="H414" i="21"/>
  <c r="H413" i="21"/>
  <c r="H412" i="21"/>
  <c r="H411" i="21"/>
  <c r="H410" i="21"/>
  <c r="H409" i="21"/>
  <c r="H408" i="21"/>
  <c r="H407" i="21"/>
  <c r="H406" i="21"/>
  <c r="H405" i="21"/>
  <c r="H404" i="21"/>
  <c r="H403" i="21"/>
  <c r="H402" i="21"/>
  <c r="H401" i="21"/>
  <c r="H400" i="21"/>
  <c r="H399" i="21"/>
  <c r="H398" i="21"/>
  <c r="H397" i="21"/>
  <c r="H396" i="21"/>
  <c r="H395" i="21"/>
  <c r="H394" i="21"/>
  <c r="H393" i="21"/>
  <c r="H392" i="21"/>
  <c r="H391" i="21"/>
  <c r="H390" i="21"/>
  <c r="H389" i="21"/>
  <c r="H388" i="21"/>
  <c r="H387" i="21"/>
  <c r="H386" i="21"/>
  <c r="H385" i="21"/>
  <c r="H384" i="21"/>
  <c r="H383" i="21"/>
  <c r="H382" i="21"/>
  <c r="H381" i="21"/>
  <c r="H380" i="21"/>
  <c r="H379" i="21"/>
  <c r="H378" i="21"/>
  <c r="H377" i="21"/>
  <c r="H376" i="21"/>
  <c r="H375" i="21"/>
  <c r="H374" i="21"/>
  <c r="H373" i="21"/>
  <c r="H372" i="21"/>
  <c r="H371" i="21"/>
  <c r="H370" i="21"/>
  <c r="H369" i="21"/>
  <c r="H368" i="21"/>
  <c r="H367" i="21"/>
  <c r="H366" i="21"/>
  <c r="H365" i="21"/>
  <c r="H364" i="21"/>
  <c r="H363" i="21"/>
  <c r="H362" i="21"/>
  <c r="H361" i="21"/>
  <c r="H360" i="21"/>
  <c r="H359" i="21"/>
  <c r="H358" i="21"/>
  <c r="H357" i="21"/>
  <c r="H356" i="21"/>
  <c r="H355" i="21"/>
  <c r="H354" i="21"/>
  <c r="H353" i="21"/>
  <c r="H352" i="21"/>
  <c r="H351" i="21"/>
  <c r="H350" i="21"/>
  <c r="H349" i="21"/>
  <c r="H348" i="21"/>
  <c r="H347" i="21"/>
  <c r="H346" i="21"/>
  <c r="H345" i="21"/>
  <c r="H344" i="21"/>
  <c r="H343" i="21"/>
  <c r="H342" i="21"/>
  <c r="H341" i="21"/>
  <c r="H340" i="21"/>
  <c r="H339" i="21"/>
  <c r="H338" i="21"/>
  <c r="H337" i="21"/>
  <c r="H336" i="21"/>
  <c r="H335" i="21"/>
  <c r="H334" i="21"/>
  <c r="H333" i="21"/>
  <c r="H332" i="21"/>
  <c r="H331" i="21"/>
  <c r="H330" i="21"/>
  <c r="H329" i="21"/>
  <c r="H328" i="21"/>
  <c r="H327" i="21"/>
  <c r="H326" i="21"/>
  <c r="H325" i="21"/>
  <c r="H324" i="21"/>
  <c r="H323" i="21"/>
  <c r="H322" i="21"/>
  <c r="H321" i="21"/>
  <c r="H320" i="21"/>
  <c r="H319" i="21"/>
  <c r="H318" i="21"/>
  <c r="H317" i="21"/>
  <c r="H316" i="21"/>
  <c r="H315" i="21"/>
  <c r="H314" i="21"/>
  <c r="H313" i="21"/>
  <c r="H312" i="21"/>
  <c r="H311" i="21"/>
  <c r="H310" i="21"/>
  <c r="H309" i="21"/>
  <c r="H308" i="21"/>
  <c r="H307" i="21"/>
  <c r="H306" i="21"/>
  <c r="H305" i="21"/>
  <c r="H304" i="21"/>
  <c r="H303" i="21"/>
  <c r="H302" i="21"/>
  <c r="H301" i="21"/>
  <c r="H300" i="21"/>
  <c r="H299" i="21"/>
  <c r="H298" i="21"/>
  <c r="H297" i="21"/>
  <c r="H296" i="21"/>
  <c r="H295" i="21"/>
  <c r="H294" i="21"/>
  <c r="H293" i="21"/>
  <c r="H292" i="21"/>
  <c r="H291" i="21"/>
  <c r="H290" i="21"/>
  <c r="H289" i="21"/>
  <c r="H288" i="21"/>
  <c r="H287" i="21"/>
  <c r="H286" i="21"/>
  <c r="H285" i="21"/>
  <c r="H284" i="21"/>
  <c r="H283" i="21"/>
  <c r="H282" i="21"/>
  <c r="H281" i="21"/>
  <c r="H280" i="21"/>
  <c r="H279" i="21"/>
  <c r="H278" i="21"/>
  <c r="H277" i="21"/>
  <c r="H276" i="21"/>
  <c r="H275" i="21"/>
  <c r="H274" i="21"/>
  <c r="H273" i="21"/>
  <c r="H272" i="21"/>
  <c r="H271" i="21"/>
  <c r="H270" i="21"/>
  <c r="H269" i="21"/>
  <c r="H268" i="21"/>
  <c r="H267" i="21"/>
  <c r="H266" i="21"/>
  <c r="H265" i="21"/>
  <c r="H264" i="21"/>
  <c r="H263" i="21"/>
  <c r="H262" i="21"/>
  <c r="H261" i="21"/>
  <c r="H260" i="21"/>
  <c r="H259" i="21"/>
  <c r="H258" i="21"/>
  <c r="H257" i="21"/>
  <c r="H256" i="21"/>
  <c r="H255" i="21"/>
  <c r="H254" i="21"/>
  <c r="H253" i="21"/>
  <c r="H252" i="21"/>
  <c r="H251" i="21"/>
  <c r="H250" i="21"/>
  <c r="H249" i="21"/>
  <c r="H248" i="21"/>
  <c r="H247" i="21"/>
  <c r="H246" i="21"/>
  <c r="H245" i="21"/>
  <c r="H244" i="21"/>
  <c r="H243" i="21"/>
  <c r="H242" i="21"/>
  <c r="H241" i="21"/>
  <c r="H240" i="21"/>
  <c r="H239" i="21"/>
  <c r="H238" i="21"/>
  <c r="H237" i="21"/>
  <c r="H236" i="21"/>
  <c r="H235" i="21"/>
  <c r="H234" i="21"/>
  <c r="H233" i="21"/>
  <c r="H232" i="21"/>
  <c r="H231" i="21"/>
  <c r="H230" i="21"/>
  <c r="H229" i="21"/>
  <c r="H228" i="21"/>
  <c r="H227" i="21"/>
  <c r="H226" i="21"/>
  <c r="H225" i="21"/>
  <c r="H224" i="21"/>
  <c r="H223" i="21"/>
  <c r="H222" i="21"/>
  <c r="H221" i="21"/>
  <c r="H220" i="21"/>
  <c r="H219" i="21"/>
  <c r="H218" i="21"/>
  <c r="H217" i="21"/>
  <c r="H216" i="21"/>
  <c r="H215" i="21"/>
  <c r="H214" i="21"/>
  <c r="H213" i="21"/>
  <c r="H212" i="21"/>
  <c r="H211" i="21"/>
  <c r="H210" i="21"/>
  <c r="H209" i="21"/>
  <c r="H208" i="21"/>
  <c r="H207" i="21"/>
  <c r="H206" i="21"/>
  <c r="H205" i="21"/>
  <c r="H204" i="21"/>
  <c r="H203" i="21"/>
  <c r="H202" i="21"/>
  <c r="H201" i="21"/>
  <c r="H200" i="21"/>
  <c r="H199" i="21"/>
  <c r="H198" i="21"/>
  <c r="H197" i="21"/>
  <c r="H196" i="21"/>
  <c r="H195" i="21"/>
  <c r="H194" i="21"/>
  <c r="H193" i="21"/>
  <c r="H192" i="21"/>
  <c r="H191" i="21"/>
  <c r="H190" i="21"/>
  <c r="H189" i="21"/>
  <c r="H188" i="21"/>
  <c r="H187" i="21"/>
  <c r="H186" i="21"/>
  <c r="H185" i="21"/>
  <c r="H184" i="21"/>
  <c r="H183" i="21"/>
  <c r="H182" i="21"/>
  <c r="H181" i="21"/>
  <c r="H180" i="21"/>
  <c r="H179" i="21"/>
  <c r="H178" i="21"/>
  <c r="H177" i="21"/>
  <c r="H176" i="21"/>
  <c r="H175" i="21"/>
  <c r="H174" i="21"/>
  <c r="H173" i="21"/>
  <c r="H172" i="21"/>
  <c r="H171" i="21"/>
  <c r="H170" i="21"/>
  <c r="H169" i="21"/>
  <c r="H168" i="21"/>
  <c r="H167" i="21"/>
  <c r="H166" i="21"/>
  <c r="H165" i="21"/>
  <c r="H164" i="21"/>
  <c r="H163" i="21"/>
  <c r="H162" i="21"/>
  <c r="H161" i="21"/>
  <c r="H160" i="21"/>
  <c r="H159" i="21"/>
  <c r="H158" i="21"/>
  <c r="H157" i="21"/>
  <c r="H156" i="21"/>
  <c r="H155" i="21"/>
  <c r="H154" i="21"/>
  <c r="H153" i="21"/>
  <c r="H152" i="21"/>
  <c r="H151" i="21"/>
  <c r="H150" i="21"/>
  <c r="H149" i="21"/>
  <c r="H148" i="21"/>
  <c r="H147" i="21"/>
  <c r="H146" i="21"/>
  <c r="H145" i="21"/>
  <c r="H144" i="21"/>
  <c r="H143" i="21"/>
  <c r="H142" i="21"/>
  <c r="H141" i="21"/>
  <c r="H140" i="21"/>
  <c r="H139" i="21"/>
  <c r="H138" i="21"/>
  <c r="H137" i="21"/>
  <c r="H136" i="21"/>
  <c r="H135" i="21"/>
  <c r="H134" i="21"/>
  <c r="H133" i="21"/>
  <c r="H132" i="21"/>
  <c r="H131" i="21"/>
  <c r="H130" i="21"/>
  <c r="H129" i="21"/>
  <c r="H128" i="21"/>
  <c r="H127" i="21"/>
  <c r="H126" i="21"/>
  <c r="H125" i="21"/>
  <c r="H124" i="21"/>
  <c r="H123" i="21"/>
  <c r="H122" i="21"/>
  <c r="H121" i="21"/>
  <c r="H120" i="21"/>
  <c r="H119" i="21"/>
  <c r="H118" i="21"/>
  <c r="H117" i="21"/>
  <c r="H116" i="21"/>
  <c r="H115" i="21"/>
  <c r="H114" i="21"/>
  <c r="H113" i="21"/>
  <c r="H112" i="21"/>
  <c r="H111" i="21"/>
  <c r="H110" i="21"/>
  <c r="H109" i="21"/>
  <c r="H108" i="21"/>
  <c r="H107" i="21"/>
  <c r="H106" i="21"/>
  <c r="H105" i="21"/>
  <c r="H104" i="21"/>
  <c r="H103" i="21"/>
  <c r="H102" i="21"/>
  <c r="H101" i="21"/>
  <c r="H100" i="21"/>
  <c r="H99" i="21"/>
  <c r="H98" i="21"/>
  <c r="H97" i="21"/>
  <c r="H96" i="21"/>
  <c r="H95" i="21"/>
  <c r="H94" i="21"/>
  <c r="H93" i="21"/>
  <c r="H92" i="21"/>
  <c r="H91" i="21"/>
  <c r="H90" i="21"/>
  <c r="H89" i="21"/>
  <c r="H88" i="21"/>
  <c r="H87" i="21"/>
  <c r="H86" i="21"/>
  <c r="H85" i="21"/>
  <c r="H84" i="21"/>
  <c r="H83" i="21"/>
  <c r="H82" i="21"/>
  <c r="H81" i="21"/>
  <c r="H80" i="21"/>
  <c r="H79" i="21"/>
  <c r="H78" i="21"/>
  <c r="H77" i="21"/>
  <c r="H76" i="21"/>
  <c r="H75" i="21"/>
  <c r="H74" i="21"/>
  <c r="H73" i="21"/>
  <c r="H72" i="21"/>
  <c r="H71" i="21"/>
  <c r="H70" i="21"/>
  <c r="H69" i="21"/>
  <c r="H68" i="21"/>
  <c r="H67" i="21"/>
  <c r="H66" i="21"/>
  <c r="H65" i="21"/>
  <c r="H64" i="21"/>
  <c r="H63" i="21"/>
  <c r="H62" i="21"/>
  <c r="H61" i="21"/>
  <c r="H60" i="21"/>
  <c r="H59" i="21"/>
  <c r="H58" i="21"/>
  <c r="H57" i="21"/>
  <c r="H56" i="21"/>
  <c r="H55" i="21"/>
  <c r="H54" i="21"/>
  <c r="H53" i="21"/>
  <c r="H52" i="21"/>
  <c r="H51" i="21"/>
  <c r="H50" i="21"/>
  <c r="H49" i="21"/>
  <c r="H48" i="21"/>
  <c r="H47" i="21"/>
  <c r="H46" i="21"/>
  <c r="H45" i="21"/>
  <c r="H44" i="21"/>
  <c r="H43" i="21"/>
  <c r="H42" i="21"/>
  <c r="H41" i="21"/>
  <c r="H40" i="21"/>
  <c r="H39" i="21"/>
  <c r="H38" i="21"/>
  <c r="H37" i="21"/>
  <c r="H36" i="21"/>
  <c r="H35" i="21"/>
  <c r="H34" i="21"/>
  <c r="H33" i="21"/>
  <c r="H32" i="21"/>
  <c r="H31" i="21"/>
  <c r="H30" i="21"/>
  <c r="H29" i="21"/>
  <c r="H28" i="21"/>
  <c r="H27" i="21"/>
  <c r="H26" i="21"/>
  <c r="H25" i="21"/>
  <c r="H24" i="21"/>
  <c r="H23" i="21"/>
  <c r="H22" i="21"/>
  <c r="H21" i="21"/>
  <c r="H20" i="21"/>
  <c r="H19" i="21"/>
  <c r="H18" i="21"/>
  <c r="H17" i="21"/>
  <c r="H16" i="21"/>
  <c r="H15" i="21"/>
  <c r="H14" i="21"/>
  <c r="H13" i="21"/>
  <c r="H12" i="21"/>
  <c r="H11" i="21"/>
  <c r="H10" i="21"/>
  <c r="H9" i="21"/>
  <c r="H8" i="21"/>
  <c r="A8" i="21"/>
  <c r="A9" i="21" s="1"/>
  <c r="A10" i="21" s="1"/>
  <c r="A11" i="21" s="1"/>
  <c r="A12" i="21" s="1"/>
  <c r="A13" i="21" s="1"/>
  <c r="A14" i="21" s="1"/>
  <c r="A15" i="21" s="1"/>
  <c r="A16" i="21" s="1"/>
  <c r="A17" i="21" s="1"/>
  <c r="A18" i="21" s="1"/>
  <c r="A19" i="21" s="1"/>
  <c r="A20" i="21" s="1"/>
  <c r="A21" i="21" s="1"/>
  <c r="A22" i="21" s="1"/>
  <c r="A23" i="21" s="1"/>
  <c r="A24" i="21" s="1"/>
  <c r="A25" i="21" s="1"/>
  <c r="A26" i="21" s="1"/>
  <c r="A27" i="21" s="1"/>
  <c r="A28" i="21" s="1"/>
  <c r="A29" i="21" s="1"/>
  <c r="A30" i="21" s="1"/>
  <c r="A31" i="21" s="1"/>
  <c r="A32" i="21" s="1"/>
  <c r="A33" i="21" s="1"/>
  <c r="A34" i="21" s="1"/>
  <c r="A35" i="21" s="1"/>
  <c r="A36" i="21" s="1"/>
  <c r="A37" i="21" s="1"/>
  <c r="A38" i="21" s="1"/>
  <c r="A39" i="21" s="1"/>
  <c r="A40" i="21" s="1"/>
  <c r="A41" i="21" s="1"/>
  <c r="A42" i="21" s="1"/>
  <c r="A43" i="21" s="1"/>
  <c r="A44" i="21" s="1"/>
  <c r="A45" i="21" s="1"/>
  <c r="A46" i="21" s="1"/>
  <c r="A47" i="21" s="1"/>
  <c r="A48" i="21" s="1"/>
  <c r="A49" i="21" s="1"/>
  <c r="A50" i="21" s="1"/>
  <c r="A51" i="21" s="1"/>
  <c r="A52" i="21" s="1"/>
  <c r="A53" i="21" s="1"/>
  <c r="A54" i="21" s="1"/>
  <c r="A55" i="21" s="1"/>
  <c r="A56" i="21" s="1"/>
  <c r="A57" i="21" s="1"/>
  <c r="A58" i="21" s="1"/>
  <c r="A59" i="21" s="1"/>
  <c r="A60" i="21" s="1"/>
  <c r="A61" i="21" s="1"/>
  <c r="A62" i="21" s="1"/>
  <c r="A63" i="21" s="1"/>
  <c r="A64" i="21" s="1"/>
  <c r="A65" i="21" s="1"/>
  <c r="A66" i="21" s="1"/>
  <c r="A67" i="21" s="1"/>
  <c r="A68" i="21" s="1"/>
  <c r="A69" i="21" s="1"/>
  <c r="A70" i="21" s="1"/>
  <c r="A71" i="21" s="1"/>
  <c r="A72" i="21" s="1"/>
  <c r="A73" i="21" s="1"/>
  <c r="A74" i="21" s="1"/>
  <c r="A75" i="21" s="1"/>
  <c r="A76" i="21" s="1"/>
  <c r="A77" i="21" s="1"/>
  <c r="A78" i="21" s="1"/>
  <c r="A79" i="21" s="1"/>
  <c r="A80" i="21" s="1"/>
  <c r="A81" i="21" s="1"/>
  <c r="A82" i="21" s="1"/>
  <c r="A83" i="21" s="1"/>
  <c r="A84" i="21" s="1"/>
  <c r="A85" i="21" s="1"/>
  <c r="A86" i="21" s="1"/>
  <c r="A87" i="21" s="1"/>
  <c r="A88" i="21" s="1"/>
  <c r="A89" i="21" s="1"/>
  <c r="A90" i="21" s="1"/>
  <c r="A91" i="21" s="1"/>
  <c r="A92" i="21" s="1"/>
  <c r="A93" i="21" s="1"/>
  <c r="A94" i="21" s="1"/>
  <c r="A95" i="21" s="1"/>
  <c r="A96" i="21" s="1"/>
  <c r="A97" i="21" s="1"/>
  <c r="A98" i="21" s="1"/>
  <c r="A99" i="21" s="1"/>
  <c r="A100" i="21" s="1"/>
  <c r="A101" i="21" s="1"/>
  <c r="A102" i="21" s="1"/>
  <c r="A103" i="21" s="1"/>
  <c r="A104" i="21" s="1"/>
  <c r="A105" i="21" s="1"/>
  <c r="A106" i="21" s="1"/>
  <c r="A107" i="21" s="1"/>
  <c r="A108" i="21" s="1"/>
  <c r="A109" i="21" s="1"/>
  <c r="A110" i="21" s="1"/>
  <c r="A111" i="21" s="1"/>
  <c r="A112" i="21" s="1"/>
  <c r="A113" i="21" s="1"/>
  <c r="A114" i="21" s="1"/>
  <c r="A115" i="21" s="1"/>
  <c r="A116" i="21" s="1"/>
  <c r="A117" i="21" s="1"/>
  <c r="A118" i="21" s="1"/>
  <c r="A119" i="21" s="1"/>
  <c r="A120" i="21" s="1"/>
  <c r="A121" i="21" s="1"/>
  <c r="A122" i="21" s="1"/>
  <c r="A123" i="21" s="1"/>
  <c r="A124" i="21" s="1"/>
  <c r="A125" i="21" s="1"/>
  <c r="A126" i="21" s="1"/>
  <c r="A127" i="21" s="1"/>
  <c r="A128" i="21" s="1"/>
  <c r="A129" i="21" s="1"/>
  <c r="A130" i="21" s="1"/>
  <c r="A131" i="21" s="1"/>
  <c r="A132" i="21" s="1"/>
  <c r="A133" i="21" s="1"/>
  <c r="A134" i="21" s="1"/>
  <c r="A135" i="21" s="1"/>
  <c r="A136" i="21" s="1"/>
  <c r="A137" i="21" s="1"/>
  <c r="A138" i="21" s="1"/>
  <c r="A139" i="21" s="1"/>
  <c r="A140" i="21" s="1"/>
  <c r="A141" i="21" s="1"/>
  <c r="A142" i="21" s="1"/>
  <c r="A143" i="21" s="1"/>
  <c r="A144" i="21" s="1"/>
  <c r="A145" i="21" s="1"/>
  <c r="A146" i="21" s="1"/>
  <c r="A147" i="21" s="1"/>
  <c r="A148" i="21" s="1"/>
  <c r="A149" i="21" s="1"/>
  <c r="A150" i="21" s="1"/>
  <c r="A151" i="21" s="1"/>
  <c r="A152" i="21" s="1"/>
  <c r="A153" i="21" s="1"/>
  <c r="A154" i="21" s="1"/>
  <c r="A155" i="21" s="1"/>
  <c r="A156" i="21" s="1"/>
  <c r="A157" i="21" s="1"/>
  <c r="A158" i="21" s="1"/>
  <c r="A159" i="21" s="1"/>
  <c r="A160" i="21" s="1"/>
  <c r="A161" i="21" s="1"/>
  <c r="A162" i="21" s="1"/>
  <c r="A163" i="21" s="1"/>
  <c r="A164" i="21" s="1"/>
  <c r="A165" i="21" s="1"/>
  <c r="A166" i="21" s="1"/>
  <c r="A167" i="21" s="1"/>
  <c r="A168" i="21" s="1"/>
  <c r="A169" i="21" s="1"/>
  <c r="A170" i="21" s="1"/>
  <c r="A171" i="21" s="1"/>
  <c r="A172" i="21" s="1"/>
  <c r="A173" i="21" s="1"/>
  <c r="A174" i="21" s="1"/>
  <c r="A175" i="21" s="1"/>
  <c r="A176" i="21" s="1"/>
  <c r="A177" i="21" s="1"/>
  <c r="A178" i="21" s="1"/>
  <c r="A179" i="21" s="1"/>
  <c r="A180" i="21" s="1"/>
  <c r="A181" i="21" s="1"/>
  <c r="A182" i="21" s="1"/>
  <c r="A183" i="21" s="1"/>
  <c r="A184" i="21" s="1"/>
  <c r="A185" i="21" s="1"/>
  <c r="A186" i="21" s="1"/>
  <c r="A187" i="21" s="1"/>
  <c r="A188" i="21" s="1"/>
  <c r="A189" i="21" s="1"/>
  <c r="A190" i="21" s="1"/>
  <c r="A191" i="21" s="1"/>
  <c r="A192" i="21" s="1"/>
  <c r="A193" i="21" s="1"/>
  <c r="A194" i="21" s="1"/>
  <c r="A195" i="21" s="1"/>
  <c r="A196" i="21" s="1"/>
  <c r="A197" i="21" s="1"/>
  <c r="A198" i="21" s="1"/>
  <c r="A199" i="21" s="1"/>
  <c r="A200" i="21" s="1"/>
  <c r="A201" i="21" s="1"/>
  <c r="A202" i="21" s="1"/>
  <c r="A203" i="21" s="1"/>
  <c r="A204" i="21" s="1"/>
  <c r="A205" i="21" s="1"/>
  <c r="A206" i="21" s="1"/>
  <c r="A207" i="21" s="1"/>
  <c r="A208" i="21" s="1"/>
  <c r="A209" i="21" s="1"/>
  <c r="A210" i="21" s="1"/>
  <c r="A211" i="21" s="1"/>
  <c r="A212" i="21" s="1"/>
  <c r="A213" i="21" s="1"/>
  <c r="A214" i="21" s="1"/>
  <c r="A215" i="21" s="1"/>
  <c r="A216" i="21" s="1"/>
  <c r="A217" i="21" s="1"/>
  <c r="A218" i="21" s="1"/>
  <c r="A219" i="21" s="1"/>
  <c r="A220" i="21" s="1"/>
  <c r="A221" i="21" s="1"/>
  <c r="A222" i="21" s="1"/>
  <c r="A223" i="21" s="1"/>
  <c r="A224" i="21" s="1"/>
  <c r="A225" i="21" s="1"/>
  <c r="A226" i="21" s="1"/>
  <c r="A227" i="21" s="1"/>
  <c r="A228" i="21" s="1"/>
  <c r="A229" i="21" s="1"/>
  <c r="A230" i="21" s="1"/>
  <c r="A231" i="21" s="1"/>
  <c r="A232" i="21" s="1"/>
  <c r="A233" i="21" s="1"/>
  <c r="A234" i="21" s="1"/>
  <c r="A235" i="21" s="1"/>
  <c r="A236" i="21" s="1"/>
  <c r="A237" i="21" s="1"/>
  <c r="A238" i="21" s="1"/>
  <c r="A239" i="21" s="1"/>
  <c r="A240" i="21" s="1"/>
  <c r="A241" i="21" s="1"/>
  <c r="A242" i="21" s="1"/>
  <c r="A243" i="21" s="1"/>
  <c r="A244" i="21" s="1"/>
  <c r="A245" i="21" s="1"/>
  <c r="A246" i="21" s="1"/>
  <c r="A247" i="21" s="1"/>
  <c r="A248" i="21" s="1"/>
  <c r="A249" i="21" s="1"/>
  <c r="A250" i="21" s="1"/>
  <c r="A251" i="21" s="1"/>
  <c r="A252" i="21" s="1"/>
  <c r="A253" i="21" s="1"/>
  <c r="A254" i="21" s="1"/>
  <c r="A255" i="21" s="1"/>
  <c r="A256" i="21" s="1"/>
  <c r="A257" i="21" s="1"/>
  <c r="A258" i="21" s="1"/>
  <c r="A259" i="21" s="1"/>
  <c r="A260" i="21" s="1"/>
  <c r="A261" i="21" s="1"/>
  <c r="A262" i="21" s="1"/>
  <c r="A263" i="21" s="1"/>
  <c r="A264" i="21" s="1"/>
  <c r="A265" i="21" s="1"/>
  <c r="A266" i="21" s="1"/>
  <c r="A267" i="21" s="1"/>
  <c r="A268" i="21" s="1"/>
  <c r="A269" i="21" s="1"/>
  <c r="A270" i="21" s="1"/>
  <c r="A271" i="21" s="1"/>
  <c r="A272" i="21" s="1"/>
  <c r="A273" i="21" s="1"/>
  <c r="A274" i="21" s="1"/>
  <c r="A275" i="21" s="1"/>
  <c r="A276" i="21" s="1"/>
  <c r="A277" i="21" s="1"/>
  <c r="A278" i="21" s="1"/>
  <c r="A279" i="21" s="1"/>
  <c r="A280" i="21" s="1"/>
  <c r="A281" i="21" s="1"/>
  <c r="A282" i="21" s="1"/>
  <c r="A283" i="21" s="1"/>
  <c r="A284" i="21" s="1"/>
  <c r="A285" i="21" s="1"/>
  <c r="A286" i="21" s="1"/>
  <c r="A287" i="21" s="1"/>
  <c r="A288" i="21" s="1"/>
  <c r="A289" i="21" s="1"/>
  <c r="A290" i="21" s="1"/>
  <c r="A291" i="21" s="1"/>
  <c r="A292" i="21" s="1"/>
  <c r="A293" i="21" s="1"/>
  <c r="A294" i="21" s="1"/>
  <c r="A295" i="21" s="1"/>
  <c r="A296" i="21" s="1"/>
  <c r="A297" i="21" s="1"/>
  <c r="A298" i="21" s="1"/>
  <c r="A299" i="21" s="1"/>
  <c r="A300" i="21" s="1"/>
  <c r="A301" i="21" s="1"/>
  <c r="A302" i="21" s="1"/>
  <c r="A303" i="21" s="1"/>
  <c r="A304" i="21" s="1"/>
  <c r="A305" i="21" s="1"/>
  <c r="A306" i="21" s="1"/>
  <c r="A307" i="21" s="1"/>
  <c r="A308" i="21" s="1"/>
  <c r="A309" i="21" s="1"/>
  <c r="A310" i="21" s="1"/>
  <c r="A311" i="21" s="1"/>
  <c r="A312" i="21" s="1"/>
  <c r="A313" i="21" s="1"/>
  <c r="A314" i="21" s="1"/>
  <c r="A315" i="21" s="1"/>
  <c r="A316" i="21" s="1"/>
  <c r="A317" i="21" s="1"/>
  <c r="A318" i="21" s="1"/>
  <c r="A319" i="21" s="1"/>
  <c r="A320" i="21" s="1"/>
  <c r="A321" i="21" s="1"/>
  <c r="A322" i="21" s="1"/>
  <c r="A323" i="21" s="1"/>
  <c r="A324" i="21" s="1"/>
  <c r="A325" i="21" s="1"/>
  <c r="A326" i="21" s="1"/>
  <c r="A327" i="21" s="1"/>
  <c r="A328" i="21" s="1"/>
  <c r="A329" i="21" s="1"/>
  <c r="A330" i="21" s="1"/>
  <c r="A331" i="21" s="1"/>
  <c r="A332" i="21" s="1"/>
  <c r="A333" i="21" s="1"/>
  <c r="A334" i="21" s="1"/>
  <c r="A335" i="21" s="1"/>
  <c r="A336" i="21" s="1"/>
  <c r="A337" i="21" s="1"/>
  <c r="A338" i="21" s="1"/>
  <c r="A339" i="21" s="1"/>
  <c r="A340" i="21" s="1"/>
  <c r="A341" i="21" s="1"/>
  <c r="A342" i="21" s="1"/>
  <c r="A343" i="21" s="1"/>
  <c r="A344" i="21" s="1"/>
  <c r="A345" i="21" s="1"/>
  <c r="A346" i="21" s="1"/>
  <c r="A347" i="21" s="1"/>
  <c r="A348" i="21" s="1"/>
  <c r="A349" i="21" s="1"/>
  <c r="A350" i="21" s="1"/>
  <c r="A351" i="21" s="1"/>
  <c r="A352" i="21" s="1"/>
  <c r="A353" i="21" s="1"/>
  <c r="A354" i="21" s="1"/>
  <c r="A355" i="21" s="1"/>
  <c r="A356" i="21" s="1"/>
  <c r="A357" i="21" s="1"/>
  <c r="A358" i="21" s="1"/>
  <c r="A359" i="21" s="1"/>
  <c r="A360" i="21" s="1"/>
  <c r="A361" i="21" s="1"/>
  <c r="A362" i="21" s="1"/>
  <c r="A363" i="21" s="1"/>
  <c r="A364" i="21" s="1"/>
  <c r="A365" i="21" s="1"/>
  <c r="A366" i="21" s="1"/>
  <c r="A367" i="21" s="1"/>
  <c r="A368" i="21" s="1"/>
  <c r="A369" i="21" s="1"/>
  <c r="A370" i="21" s="1"/>
  <c r="A371" i="21" s="1"/>
  <c r="A372" i="21" s="1"/>
  <c r="A373" i="21" s="1"/>
  <c r="A374" i="21" s="1"/>
  <c r="A375" i="21" s="1"/>
  <c r="A376" i="21" s="1"/>
  <c r="A377" i="21" s="1"/>
  <c r="A378" i="21" s="1"/>
  <c r="A379" i="21" s="1"/>
  <c r="A380" i="21" s="1"/>
  <c r="A381" i="21" s="1"/>
  <c r="A382" i="21" s="1"/>
  <c r="A383" i="21" s="1"/>
  <c r="A384" i="21" s="1"/>
  <c r="A385" i="21" s="1"/>
  <c r="A386" i="21" s="1"/>
  <c r="A387" i="21" s="1"/>
  <c r="A388" i="21" s="1"/>
  <c r="A389" i="21" s="1"/>
  <c r="A390" i="21" s="1"/>
  <c r="A391" i="21" s="1"/>
  <c r="A392" i="21" s="1"/>
  <c r="A393" i="21" s="1"/>
  <c r="A394" i="21" s="1"/>
  <c r="A395" i="21" s="1"/>
  <c r="A396" i="21" s="1"/>
  <c r="A397" i="21" s="1"/>
  <c r="A398" i="21" s="1"/>
  <c r="A399" i="21" s="1"/>
  <c r="A400" i="21" s="1"/>
  <c r="A401" i="21" s="1"/>
  <c r="A402" i="21" s="1"/>
  <c r="A403" i="21" s="1"/>
  <c r="A404" i="21" s="1"/>
  <c r="A405" i="21" s="1"/>
  <c r="A406" i="21" s="1"/>
  <c r="A407" i="21" s="1"/>
  <c r="A408" i="21" s="1"/>
  <c r="A409" i="21" s="1"/>
  <c r="A410" i="21" s="1"/>
  <c r="A411" i="21" s="1"/>
  <c r="A412" i="21" s="1"/>
  <c r="A413" i="21" s="1"/>
  <c r="A414" i="21" s="1"/>
  <c r="A415" i="21" s="1"/>
  <c r="A416" i="21" s="1"/>
  <c r="A417" i="21" s="1"/>
  <c r="A418" i="21" s="1"/>
  <c r="A419" i="21" s="1"/>
  <c r="A420" i="21" s="1"/>
  <c r="A421" i="21" s="1"/>
  <c r="A422" i="21" s="1"/>
  <c r="A423" i="21" s="1"/>
  <c r="A424" i="21" s="1"/>
  <c r="A425" i="21" s="1"/>
  <c r="A426" i="21" s="1"/>
  <c r="A427" i="21" s="1"/>
  <c r="A428" i="21" s="1"/>
  <c r="A429" i="21" s="1"/>
  <c r="A430" i="21" s="1"/>
  <c r="A431" i="21" s="1"/>
  <c r="A432" i="21" s="1"/>
  <c r="A433" i="21" s="1"/>
  <c r="A434" i="21" s="1"/>
  <c r="A435" i="21" s="1"/>
  <c r="A436" i="21" s="1"/>
  <c r="A437" i="21" s="1"/>
  <c r="A438" i="21" s="1"/>
  <c r="A439" i="21" s="1"/>
  <c r="A440" i="21" s="1"/>
  <c r="A441" i="21" s="1"/>
  <c r="A442" i="21" s="1"/>
  <c r="A443" i="21" s="1"/>
  <c r="A444" i="21" s="1"/>
  <c r="A445" i="21" s="1"/>
  <c r="A446" i="21" s="1"/>
  <c r="A447" i="21" s="1"/>
  <c r="A448" i="21" s="1"/>
  <c r="A449" i="21" s="1"/>
  <c r="A450" i="21" s="1"/>
  <c r="A451" i="21" s="1"/>
  <c r="A452" i="21" s="1"/>
  <c r="A453" i="21" s="1"/>
  <c r="A454" i="21" s="1"/>
  <c r="A455" i="21" s="1"/>
  <c r="A456" i="21" s="1"/>
  <c r="A457" i="21" s="1"/>
  <c r="A458" i="21" s="1"/>
  <c r="A459" i="21" s="1"/>
  <c r="A460" i="21" s="1"/>
  <c r="A461" i="21" s="1"/>
  <c r="A462" i="21" s="1"/>
  <c r="A463" i="21" s="1"/>
  <c r="A464" i="21" s="1"/>
  <c r="A465" i="21" s="1"/>
  <c r="A466" i="21" s="1"/>
  <c r="A467" i="21" s="1"/>
  <c r="A468" i="21" s="1"/>
  <c r="A469" i="21" s="1"/>
  <c r="A470" i="21" s="1"/>
  <c r="A471" i="21" s="1"/>
  <c r="A472" i="21" s="1"/>
  <c r="A473" i="21" s="1"/>
  <c r="A474" i="21" s="1"/>
  <c r="A475" i="21" s="1"/>
  <c r="A476" i="21" s="1"/>
  <c r="A477" i="21" s="1"/>
  <c r="A478" i="21" s="1"/>
  <c r="A479" i="21" s="1"/>
  <c r="A480" i="21" s="1"/>
  <c r="A481" i="21" s="1"/>
  <c r="A482" i="21" s="1"/>
  <c r="A483" i="21" s="1"/>
  <c r="A484" i="21" s="1"/>
  <c r="A485" i="21" s="1"/>
  <c r="A486" i="21" s="1"/>
  <c r="A487" i="21" s="1"/>
  <c r="A488" i="21" s="1"/>
  <c r="A489" i="21" s="1"/>
  <c r="A490" i="21" s="1"/>
  <c r="A491" i="21" s="1"/>
  <c r="A492" i="21" s="1"/>
  <c r="A493" i="21" s="1"/>
  <c r="A494" i="21" s="1"/>
  <c r="A495" i="21" s="1"/>
  <c r="A496" i="21" s="1"/>
  <c r="A497" i="21" s="1"/>
  <c r="A498" i="21" s="1"/>
  <c r="A499" i="21" s="1"/>
  <c r="A500" i="21" s="1"/>
  <c r="A501" i="21" s="1"/>
  <c r="A502" i="21" s="1"/>
  <c r="A503" i="21" s="1"/>
  <c r="A504" i="21" s="1"/>
  <c r="A505" i="21" s="1"/>
  <c r="A506" i="21" s="1"/>
  <c r="A507" i="21" s="1"/>
  <c r="A508" i="21" s="1"/>
  <c r="A509" i="21" s="1"/>
  <c r="A510" i="21" s="1"/>
  <c r="A511" i="21" s="1"/>
  <c r="A512" i="21" s="1"/>
  <c r="A513" i="21" s="1"/>
  <c r="A514" i="21" s="1"/>
  <c r="A515" i="21" s="1"/>
  <c r="A516" i="21" s="1"/>
  <c r="A517" i="21" s="1"/>
  <c r="A518" i="21" s="1"/>
  <c r="A519" i="21" s="1"/>
  <c r="A520" i="21" s="1"/>
  <c r="A521" i="21" s="1"/>
  <c r="A522" i="21" s="1"/>
  <c r="A523" i="21" s="1"/>
  <c r="A524" i="21" s="1"/>
  <c r="A525" i="21" s="1"/>
  <c r="A526" i="21" s="1"/>
  <c r="A527" i="21" s="1"/>
  <c r="A528" i="21" s="1"/>
  <c r="A529" i="21" s="1"/>
  <c r="A530" i="21" s="1"/>
  <c r="A531" i="21" s="1"/>
  <c r="A532" i="21" s="1"/>
  <c r="A533" i="21" s="1"/>
  <c r="A534" i="21" s="1"/>
  <c r="A535" i="21" s="1"/>
  <c r="A536" i="21" s="1"/>
  <c r="A537" i="21" s="1"/>
  <c r="A538" i="21" s="1"/>
  <c r="A539" i="21" s="1"/>
  <c r="A540" i="21" s="1"/>
  <c r="A541" i="21" s="1"/>
  <c r="A542" i="21" s="1"/>
  <c r="A543" i="21" s="1"/>
  <c r="A544" i="21" s="1"/>
  <c r="A545" i="21" s="1"/>
  <c r="A546" i="21" s="1"/>
  <c r="A547" i="21" s="1"/>
  <c r="A548" i="21" s="1"/>
  <c r="A549" i="21" s="1"/>
  <c r="A550" i="21" s="1"/>
  <c r="A551" i="21" s="1"/>
  <c r="A552" i="21" s="1"/>
  <c r="A553" i="21" s="1"/>
  <c r="A554" i="21" s="1"/>
  <c r="A555" i="21" s="1"/>
  <c r="A556" i="21" s="1"/>
  <c r="A557" i="21" s="1"/>
  <c r="A558" i="21" s="1"/>
  <c r="A559" i="21" s="1"/>
  <c r="A560" i="21" s="1"/>
  <c r="A561" i="21" s="1"/>
  <c r="A562" i="21" s="1"/>
  <c r="A563" i="21" s="1"/>
  <c r="A564" i="21" s="1"/>
  <c r="A565" i="21" s="1"/>
  <c r="A566" i="21" s="1"/>
  <c r="A567" i="21" s="1"/>
  <c r="A568" i="21" s="1"/>
  <c r="A569" i="21" s="1"/>
  <c r="A570" i="21" s="1"/>
  <c r="A571" i="21" s="1"/>
  <c r="A572" i="21" s="1"/>
  <c r="A573" i="21" s="1"/>
  <c r="A574" i="21" s="1"/>
  <c r="A575" i="21" s="1"/>
  <c r="A576" i="21" s="1"/>
  <c r="A577" i="21" s="1"/>
  <c r="A578" i="21" s="1"/>
  <c r="A579" i="21" s="1"/>
  <c r="A580" i="21" s="1"/>
  <c r="A581" i="21" s="1"/>
  <c r="A582" i="21" s="1"/>
  <c r="A583" i="21" s="1"/>
  <c r="A584" i="21" s="1"/>
  <c r="A585" i="21" s="1"/>
  <c r="A586" i="21" s="1"/>
  <c r="A587" i="21" s="1"/>
  <c r="A588" i="21" s="1"/>
  <c r="A589" i="21" s="1"/>
  <c r="A590" i="21" s="1"/>
  <c r="A591" i="21" s="1"/>
  <c r="A592" i="21" s="1"/>
  <c r="A593" i="21" s="1"/>
  <c r="A594" i="21" s="1"/>
  <c r="A595" i="21" s="1"/>
  <c r="A596" i="21" s="1"/>
  <c r="A597" i="21" s="1"/>
  <c r="A598" i="21" s="1"/>
  <c r="A599" i="21" s="1"/>
  <c r="A600" i="21" s="1"/>
  <c r="A601" i="21" s="1"/>
  <c r="A602" i="21" s="1"/>
  <c r="A603" i="21" s="1"/>
  <c r="A604" i="21" s="1"/>
  <c r="A605" i="21" s="1"/>
  <c r="A606" i="21" s="1"/>
  <c r="A607" i="21" s="1"/>
  <c r="A608" i="21" s="1"/>
  <c r="A609" i="21" s="1"/>
  <c r="A610" i="21" s="1"/>
  <c r="A611" i="21" s="1"/>
  <c r="A612" i="21" s="1"/>
  <c r="A613" i="21" s="1"/>
  <c r="A614" i="21" s="1"/>
  <c r="A615" i="21" s="1"/>
  <c r="A616" i="21" s="1"/>
  <c r="A617" i="21" s="1"/>
  <c r="A618" i="21" s="1"/>
  <c r="A619" i="21" s="1"/>
  <c r="A620" i="21" s="1"/>
  <c r="A621" i="21" s="1"/>
  <c r="A622" i="21" s="1"/>
  <c r="A623" i="21" s="1"/>
  <c r="A624" i="21" s="1"/>
  <c r="A625" i="21" s="1"/>
  <c r="A626" i="21" s="1"/>
  <c r="A627" i="21" s="1"/>
  <c r="A628" i="21" s="1"/>
  <c r="A629" i="21" s="1"/>
  <c r="A630" i="21" s="1"/>
  <c r="A631" i="21" s="1"/>
  <c r="A632" i="21" s="1"/>
  <c r="A633" i="21" s="1"/>
  <c r="A634" i="21" s="1"/>
  <c r="A635" i="21" s="1"/>
  <c r="A636" i="21" s="1"/>
  <c r="A637" i="21" s="1"/>
  <c r="A638" i="21" s="1"/>
  <c r="A639" i="21" s="1"/>
  <c r="A640" i="21" s="1"/>
  <c r="A641" i="21" s="1"/>
  <c r="A642" i="21" s="1"/>
  <c r="A643" i="21" s="1"/>
  <c r="A644" i="21" s="1"/>
  <c r="A645" i="21" s="1"/>
  <c r="A646" i="21" s="1"/>
  <c r="A647" i="21" s="1"/>
  <c r="A648" i="21" s="1"/>
  <c r="A649" i="21" s="1"/>
  <c r="A650" i="21" s="1"/>
  <c r="A651" i="21" s="1"/>
  <c r="A652" i="21" s="1"/>
  <c r="A653" i="21" s="1"/>
  <c r="A654" i="21" s="1"/>
  <c r="A655" i="21" s="1"/>
  <c r="A656" i="21" s="1"/>
  <c r="A657" i="21" s="1"/>
  <c r="A658" i="21" s="1"/>
  <c r="A659" i="21" s="1"/>
  <c r="A660" i="21" s="1"/>
  <c r="A661" i="21" s="1"/>
  <c r="A662" i="21" s="1"/>
  <c r="A663" i="21" s="1"/>
  <c r="A664" i="21" s="1"/>
  <c r="A665" i="21" s="1"/>
  <c r="A666" i="21" s="1"/>
  <c r="A667" i="21" s="1"/>
  <c r="A668" i="21" s="1"/>
  <c r="A669" i="21" s="1"/>
  <c r="A670" i="21" s="1"/>
  <c r="A671" i="21" s="1"/>
  <c r="A672" i="21" s="1"/>
  <c r="A673" i="21" s="1"/>
  <c r="A674" i="21" s="1"/>
  <c r="A675" i="21" s="1"/>
  <c r="A676" i="21" s="1"/>
  <c r="A677" i="21" s="1"/>
  <c r="A678" i="21" s="1"/>
  <c r="A679" i="21" s="1"/>
  <c r="A680" i="21" s="1"/>
  <c r="A681" i="21" s="1"/>
  <c r="A682" i="21" s="1"/>
  <c r="A683" i="21" s="1"/>
  <c r="A684" i="21" s="1"/>
  <c r="A685" i="21" s="1"/>
  <c r="A686" i="21" s="1"/>
  <c r="A687" i="21" s="1"/>
  <c r="A688" i="21" s="1"/>
  <c r="A689" i="21" s="1"/>
  <c r="A690" i="21" s="1"/>
  <c r="A691" i="21" s="1"/>
  <c r="A692" i="21" s="1"/>
  <c r="A693" i="21" s="1"/>
  <c r="A694" i="21" s="1"/>
  <c r="A695" i="21" s="1"/>
  <c r="A696" i="21" s="1"/>
  <c r="A697" i="21" s="1"/>
  <c r="A698" i="21" s="1"/>
  <c r="A699" i="21" s="1"/>
  <c r="A700" i="21" s="1"/>
  <c r="A701" i="21" s="1"/>
  <c r="A702" i="21" s="1"/>
  <c r="A703" i="21" s="1"/>
  <c r="A704" i="21" s="1"/>
  <c r="A705" i="21" s="1"/>
  <c r="A706" i="21" s="1"/>
  <c r="A707" i="21" s="1"/>
  <c r="A708" i="21" s="1"/>
  <c r="A709" i="21" s="1"/>
  <c r="A710" i="21" s="1"/>
  <c r="A711" i="21" s="1"/>
  <c r="A712" i="21" s="1"/>
  <c r="A713" i="21" s="1"/>
  <c r="A714" i="21" s="1"/>
  <c r="A715" i="21" s="1"/>
  <c r="A716" i="21" s="1"/>
  <c r="A717" i="21" s="1"/>
  <c r="A718" i="21" s="1"/>
  <c r="A719" i="21" s="1"/>
  <c r="A720" i="21" s="1"/>
  <c r="A721" i="21" s="1"/>
  <c r="A722" i="21" s="1"/>
  <c r="A723" i="21" s="1"/>
  <c r="A724" i="21" s="1"/>
  <c r="A725" i="21" s="1"/>
  <c r="A726" i="21" s="1"/>
  <c r="A727" i="21" s="1"/>
  <c r="A728" i="21" s="1"/>
  <c r="A729" i="21" s="1"/>
  <c r="A730" i="21" s="1"/>
  <c r="A731" i="21" s="1"/>
  <c r="A732" i="21" s="1"/>
  <c r="A733" i="21" s="1"/>
  <c r="A734" i="21" s="1"/>
  <c r="A735" i="21" s="1"/>
  <c r="A736" i="21" s="1"/>
  <c r="A737" i="21" s="1"/>
  <c r="A738" i="21" s="1"/>
  <c r="A739" i="21" s="1"/>
  <c r="A740" i="21" s="1"/>
  <c r="A741" i="21" s="1"/>
  <c r="A742" i="21" s="1"/>
  <c r="A743" i="21" s="1"/>
  <c r="A744" i="21" s="1"/>
  <c r="A745" i="21" s="1"/>
  <c r="A746" i="21" s="1"/>
  <c r="A747" i="21" s="1"/>
  <c r="A748" i="21" s="1"/>
  <c r="A749" i="21" s="1"/>
  <c r="A750" i="21" s="1"/>
  <c r="A751" i="21" s="1"/>
  <c r="A752" i="21" s="1"/>
  <c r="A753" i="21" s="1"/>
  <c r="A754" i="21" s="1"/>
  <c r="A755" i="21" s="1"/>
  <c r="A756" i="21" s="1"/>
  <c r="A757" i="21" s="1"/>
  <c r="A758" i="21" s="1"/>
  <c r="A759" i="21" s="1"/>
  <c r="A760" i="21" s="1"/>
  <c r="A761" i="21" s="1"/>
  <c r="A762" i="21" s="1"/>
  <c r="A763" i="21" s="1"/>
  <c r="A764" i="21" s="1"/>
  <c r="A765" i="21" s="1"/>
  <c r="A766" i="21" s="1"/>
  <c r="A767" i="21" s="1"/>
  <c r="A768" i="21" s="1"/>
  <c r="A769" i="21" s="1"/>
  <c r="A770" i="21" s="1"/>
  <c r="A771" i="21" s="1"/>
  <c r="A772" i="21" s="1"/>
  <c r="A773" i="21" s="1"/>
  <c r="A774" i="21" s="1"/>
  <c r="A775" i="21" s="1"/>
  <c r="A776" i="21" s="1"/>
  <c r="A777" i="21" s="1"/>
  <c r="A778" i="21" s="1"/>
  <c r="A779" i="21" s="1"/>
  <c r="A780" i="21" s="1"/>
  <c r="A781" i="21" s="1"/>
  <c r="A782" i="21" s="1"/>
  <c r="A783" i="21" s="1"/>
  <c r="A784" i="21" s="1"/>
  <c r="A785" i="21" s="1"/>
  <c r="A786" i="21" s="1"/>
  <c r="A787" i="21" s="1"/>
  <c r="A788" i="21" s="1"/>
  <c r="A789" i="21" s="1"/>
  <c r="A790" i="21" s="1"/>
  <c r="A791" i="21" s="1"/>
  <c r="A792" i="21" s="1"/>
  <c r="A793" i="21" s="1"/>
  <c r="A794" i="21" s="1"/>
  <c r="A795" i="21" s="1"/>
  <c r="A796" i="21" s="1"/>
  <c r="A797" i="21" s="1"/>
  <c r="A798" i="21" s="1"/>
  <c r="A799" i="21" s="1"/>
  <c r="A800" i="21" s="1"/>
  <c r="A801" i="21" s="1"/>
  <c r="A802" i="21" s="1"/>
  <c r="A803" i="21" s="1"/>
  <c r="A804" i="21" s="1"/>
  <c r="A805" i="21" s="1"/>
  <c r="A806" i="21" s="1"/>
  <c r="A807" i="21" s="1"/>
  <c r="A808" i="21" s="1"/>
  <c r="A809" i="21" s="1"/>
  <c r="A810" i="21" s="1"/>
  <c r="A811" i="21" s="1"/>
  <c r="A812" i="21" s="1"/>
  <c r="A813" i="21" s="1"/>
  <c r="A814" i="21" s="1"/>
  <c r="A815" i="21" s="1"/>
  <c r="A816" i="21" s="1"/>
  <c r="A817" i="21" s="1"/>
  <c r="A818" i="21" s="1"/>
  <c r="A819" i="21" s="1"/>
  <c r="A820" i="21" s="1"/>
  <c r="A821" i="21" s="1"/>
  <c r="A822" i="21" s="1"/>
  <c r="A823" i="21" s="1"/>
  <c r="A824" i="21" s="1"/>
  <c r="A825" i="21" s="1"/>
  <c r="A826" i="21" s="1"/>
  <c r="A827" i="21" s="1"/>
  <c r="A828" i="21" s="1"/>
  <c r="A829" i="21" s="1"/>
  <c r="A830" i="21" s="1"/>
  <c r="A831" i="21" s="1"/>
  <c r="A832" i="21" s="1"/>
  <c r="A833" i="21" s="1"/>
  <c r="A834" i="21" s="1"/>
  <c r="A835" i="21" s="1"/>
  <c r="A836" i="21" s="1"/>
  <c r="A837" i="21" s="1"/>
  <c r="A838" i="21" s="1"/>
  <c r="A839" i="21" s="1"/>
  <c r="A840" i="21" s="1"/>
  <c r="A841" i="21" s="1"/>
  <c r="A842" i="21" s="1"/>
  <c r="A843" i="21" s="1"/>
  <c r="A844" i="21" s="1"/>
  <c r="A845" i="21" s="1"/>
  <c r="A846" i="21" s="1"/>
  <c r="A847" i="21" s="1"/>
  <c r="A848" i="21" s="1"/>
  <c r="A849" i="21" s="1"/>
  <c r="A850" i="21" s="1"/>
  <c r="A851" i="21" s="1"/>
  <c r="A852" i="21" s="1"/>
  <c r="A853" i="21" s="1"/>
  <c r="A854" i="21" s="1"/>
  <c r="A855" i="21" s="1"/>
  <c r="A856" i="21" s="1"/>
  <c r="A857" i="21" s="1"/>
  <c r="A858" i="21" s="1"/>
  <c r="A859" i="21" s="1"/>
  <c r="A860" i="21" s="1"/>
  <c r="A861" i="21" s="1"/>
  <c r="A862" i="21" s="1"/>
  <c r="A863" i="21" s="1"/>
  <c r="A864" i="21" s="1"/>
  <c r="A865" i="21" s="1"/>
  <c r="A866" i="21" s="1"/>
  <c r="A867" i="21" s="1"/>
  <c r="A868" i="21" s="1"/>
  <c r="A869" i="21" s="1"/>
  <c r="A870" i="21" s="1"/>
  <c r="A871" i="21" s="1"/>
  <c r="A872" i="21" s="1"/>
  <c r="A873" i="21" s="1"/>
  <c r="A874" i="21" s="1"/>
  <c r="A875" i="21" s="1"/>
  <c r="A876" i="21" s="1"/>
  <c r="A877" i="21" s="1"/>
  <c r="A878" i="21" s="1"/>
  <c r="A879" i="21" s="1"/>
  <c r="A880" i="21" s="1"/>
  <c r="A881" i="21" s="1"/>
  <c r="A882" i="21" s="1"/>
  <c r="A883" i="21" s="1"/>
  <c r="A884" i="21" s="1"/>
  <c r="H7" i="21"/>
  <c r="A7" i="21"/>
  <c r="H6" i="21"/>
  <c r="A6" i="21"/>
  <c r="H5" i="21"/>
  <c r="H4" i="21"/>
  <c r="B1" i="21"/>
  <c r="B105" i="22" l="1"/>
  <c r="D106" i="22"/>
  <c r="C53" i="22"/>
  <c r="P4" i="22" s="1"/>
  <c r="D105" i="22"/>
  <c r="B52" i="22"/>
  <c r="C212" i="22"/>
  <c r="C159" i="22"/>
  <c r="B211" i="22"/>
  <c r="B158" i="22"/>
  <c r="C105" i="22" l="1"/>
  <c r="B104" i="22"/>
  <c r="D211" i="22"/>
  <c r="B210" i="22"/>
  <c r="C211" i="22"/>
  <c r="B51" i="22"/>
  <c r="C52" i="22"/>
  <c r="D52" i="22"/>
  <c r="D158" i="22"/>
  <c r="B157" i="22"/>
  <c r="C158" i="22"/>
  <c r="C104" i="22" l="1"/>
  <c r="B103" i="22"/>
  <c r="D104" i="22"/>
  <c r="D157" i="22"/>
  <c r="B156" i="22"/>
  <c r="C157" i="22"/>
  <c r="D51" i="22"/>
  <c r="C51" i="22"/>
  <c r="B50" i="22"/>
  <c r="C210" i="22"/>
  <c r="D210" i="22"/>
  <c r="B209" i="22"/>
  <c r="C103" i="22" l="1"/>
  <c r="B102" i="22"/>
  <c r="D103" i="22"/>
  <c r="D50" i="22"/>
  <c r="C50" i="22"/>
  <c r="B49" i="22"/>
  <c r="C156" i="22"/>
  <c r="B155" i="22"/>
  <c r="D156" i="22"/>
  <c r="C209" i="22"/>
  <c r="D209" i="22"/>
  <c r="B208" i="22"/>
  <c r="C102" i="22" l="1"/>
  <c r="B101" i="22"/>
  <c r="D102" i="22"/>
  <c r="D155" i="22"/>
  <c r="B154" i="22"/>
  <c r="C155" i="22"/>
  <c r="D208" i="22"/>
  <c r="B207" i="22"/>
  <c r="C208" i="22"/>
  <c r="D49" i="22"/>
  <c r="B48" i="22"/>
  <c r="C49" i="22"/>
  <c r="C101" i="22" l="1"/>
  <c r="B100" i="22"/>
  <c r="D101" i="22"/>
  <c r="D48" i="22"/>
  <c r="C48" i="22"/>
  <c r="B47" i="22"/>
  <c r="D207" i="22"/>
  <c r="B206" i="22"/>
  <c r="C207" i="22"/>
  <c r="D154" i="22"/>
  <c r="B153" i="22"/>
  <c r="C154" i="22"/>
  <c r="C100" i="22" l="1"/>
  <c r="B99" i="22"/>
  <c r="D100" i="22"/>
  <c r="C206" i="22"/>
  <c r="B205" i="22"/>
  <c r="D206" i="22"/>
  <c r="D153" i="22"/>
  <c r="B152" i="22"/>
  <c r="C153" i="22"/>
  <c r="D47" i="22"/>
  <c r="C47" i="22"/>
  <c r="B46" i="22"/>
  <c r="D99" i="22" l="1"/>
  <c r="B98" i="22"/>
  <c r="C99" i="22"/>
  <c r="D152" i="22"/>
  <c r="B151" i="22"/>
  <c r="C152" i="22"/>
  <c r="C205" i="22"/>
  <c r="B204" i="22"/>
  <c r="D205" i="22"/>
  <c r="B45" i="22"/>
  <c r="D46" i="22"/>
  <c r="C46" i="22"/>
  <c r="C98" i="22" l="1"/>
  <c r="B97" i="22"/>
  <c r="D98" i="22"/>
  <c r="D204" i="22"/>
  <c r="B203" i="22"/>
  <c r="C204" i="22"/>
  <c r="D45" i="22"/>
  <c r="B44" i="22"/>
  <c r="C45" i="22"/>
  <c r="D151" i="22"/>
  <c r="B150" i="22"/>
  <c r="C151" i="22"/>
  <c r="D97" i="22" l="1"/>
  <c r="C97" i="22"/>
  <c r="B96" i="22"/>
  <c r="D44" i="22"/>
  <c r="C44" i="22"/>
  <c r="B43" i="22"/>
  <c r="D203" i="22"/>
  <c r="B202" i="22"/>
  <c r="C203" i="22"/>
  <c r="D150" i="22"/>
  <c r="B149" i="22"/>
  <c r="C150" i="22"/>
  <c r="B95" i="22" l="1"/>
  <c r="C96" i="22"/>
  <c r="D96" i="22"/>
  <c r="C202" i="22"/>
  <c r="D202" i="22"/>
  <c r="B201" i="22"/>
  <c r="D149" i="22"/>
  <c r="B148" i="22"/>
  <c r="C149" i="22"/>
  <c r="B42" i="22"/>
  <c r="D43" i="22"/>
  <c r="C43" i="22"/>
  <c r="D95" i="22" l="1"/>
  <c r="C95" i="22"/>
  <c r="B94" i="22"/>
  <c r="C42" i="22"/>
  <c r="B41" i="22"/>
  <c r="D42" i="22"/>
  <c r="C148" i="22"/>
  <c r="B147" i="22"/>
  <c r="D148" i="22"/>
  <c r="C201" i="22"/>
  <c r="D201" i="22"/>
  <c r="B200" i="22"/>
  <c r="C94" i="22" l="1"/>
  <c r="D94" i="22"/>
  <c r="B93" i="22"/>
  <c r="D147" i="22"/>
  <c r="B146" i="22"/>
  <c r="C147" i="22"/>
  <c r="D200" i="22"/>
  <c r="B199" i="22"/>
  <c r="C200" i="22"/>
  <c r="D41" i="22"/>
  <c r="B40" i="22"/>
  <c r="C41" i="22"/>
  <c r="C93" i="22" l="1"/>
  <c r="B92" i="22"/>
  <c r="D93" i="22"/>
  <c r="D199" i="22"/>
  <c r="B198" i="22"/>
  <c r="C199" i="22"/>
  <c r="D146" i="22"/>
  <c r="B145" i="22"/>
  <c r="C146" i="22"/>
  <c r="B39" i="22"/>
  <c r="D40" i="22"/>
  <c r="C40" i="22"/>
  <c r="B91" i="22" l="1"/>
  <c r="C92" i="22"/>
  <c r="D92" i="22"/>
  <c r="D145" i="22"/>
  <c r="B144" i="22"/>
  <c r="C145" i="22"/>
  <c r="C39" i="22"/>
  <c r="B38" i="22"/>
  <c r="D39" i="22"/>
  <c r="C198" i="22"/>
  <c r="D198" i="22"/>
  <c r="B197" i="22"/>
  <c r="C91" i="22" l="1"/>
  <c r="D91" i="22"/>
  <c r="B90" i="22"/>
  <c r="C38" i="22"/>
  <c r="D38" i="22"/>
  <c r="B37" i="22"/>
  <c r="C197" i="22"/>
  <c r="D197" i="22"/>
  <c r="B196" i="22"/>
  <c r="D144" i="22"/>
  <c r="C144" i="22"/>
  <c r="B143" i="22"/>
  <c r="B89" i="22" l="1"/>
  <c r="D90" i="22"/>
  <c r="C90" i="22"/>
  <c r="D37" i="22"/>
  <c r="B36" i="22"/>
  <c r="C37" i="22"/>
  <c r="D143" i="22"/>
  <c r="B142" i="22"/>
  <c r="C143" i="22"/>
  <c r="D196" i="22"/>
  <c r="B195" i="22"/>
  <c r="C196" i="22"/>
  <c r="D89" i="22" l="1"/>
  <c r="B88" i="22"/>
  <c r="C89" i="22"/>
  <c r="D195" i="22"/>
  <c r="B194" i="22"/>
  <c r="C195" i="22"/>
  <c r="D142" i="22"/>
  <c r="B141" i="22"/>
  <c r="C142" i="22"/>
  <c r="C36" i="22"/>
  <c r="B35" i="22"/>
  <c r="D36" i="22"/>
  <c r="B87" i="22" l="1"/>
  <c r="D88" i="22"/>
  <c r="C88" i="22"/>
  <c r="C35" i="22"/>
  <c r="B34" i="22"/>
  <c r="D35" i="22"/>
  <c r="D141" i="22"/>
  <c r="B140" i="22"/>
  <c r="C141" i="22"/>
  <c r="C194" i="22"/>
  <c r="D194" i="22"/>
  <c r="B193" i="22"/>
  <c r="B86" i="22" l="1"/>
  <c r="C87" i="22"/>
  <c r="D87" i="22"/>
  <c r="B33" i="22"/>
  <c r="D34" i="22"/>
  <c r="C34" i="22"/>
  <c r="C193" i="22"/>
  <c r="D193" i="22"/>
  <c r="B192" i="22"/>
  <c r="D140" i="22"/>
  <c r="C140" i="22"/>
  <c r="B139" i="22"/>
  <c r="C86" i="22" l="1"/>
  <c r="B85" i="22"/>
  <c r="D86" i="22"/>
  <c r="D192" i="22"/>
  <c r="B191" i="22"/>
  <c r="C192" i="22"/>
  <c r="D139" i="22"/>
  <c r="B138" i="22"/>
  <c r="C139" i="22"/>
  <c r="D33" i="22"/>
  <c r="B32" i="22"/>
  <c r="C33" i="22"/>
  <c r="C85" i="22" l="1"/>
  <c r="D85" i="22"/>
  <c r="B84" i="22"/>
  <c r="D191" i="22"/>
  <c r="B190" i="22"/>
  <c r="C191" i="22"/>
  <c r="D138" i="22"/>
  <c r="B137" i="22"/>
  <c r="C138" i="22"/>
  <c r="C32" i="22"/>
  <c r="B31" i="22"/>
  <c r="D32" i="22"/>
  <c r="B83" i="22" l="1"/>
  <c r="D84" i="22"/>
  <c r="C84" i="22"/>
  <c r="B30" i="22"/>
  <c r="D31" i="22"/>
  <c r="C31" i="22"/>
  <c r="D137" i="22"/>
  <c r="B136" i="22"/>
  <c r="C137" i="22"/>
  <c r="C190" i="22"/>
  <c r="B189" i="22"/>
  <c r="D190" i="22"/>
  <c r="D83" i="22" l="1"/>
  <c r="B82" i="22"/>
  <c r="C83" i="22"/>
  <c r="B29" i="22"/>
  <c r="D30" i="22"/>
  <c r="C30" i="22"/>
  <c r="D136" i="22"/>
  <c r="C136" i="22"/>
  <c r="B135" i="22"/>
  <c r="C189" i="22"/>
  <c r="B188" i="22"/>
  <c r="D189" i="22"/>
  <c r="C82" i="22" l="1"/>
  <c r="B81" i="22"/>
  <c r="D82" i="22"/>
  <c r="D188" i="22"/>
  <c r="B187" i="22"/>
  <c r="C188" i="22"/>
  <c r="D29" i="22"/>
  <c r="B28" i="22"/>
  <c r="C29" i="22"/>
  <c r="D135" i="22"/>
  <c r="B134" i="22"/>
  <c r="C135" i="22"/>
  <c r="C81" i="22" l="1"/>
  <c r="B80" i="22"/>
  <c r="D81" i="22"/>
  <c r="B27" i="22"/>
  <c r="D28" i="22"/>
  <c r="C28" i="22"/>
  <c r="D134" i="22"/>
  <c r="B133" i="22"/>
  <c r="C134" i="22"/>
  <c r="D187" i="22"/>
  <c r="B186" i="22"/>
  <c r="C187" i="22"/>
  <c r="D80" i="22" l="1"/>
  <c r="C80" i="22"/>
  <c r="B79" i="22"/>
  <c r="C186" i="22"/>
  <c r="D186" i="22"/>
  <c r="B185" i="22"/>
  <c r="B26" i="22"/>
  <c r="D27" i="22"/>
  <c r="C27" i="22"/>
  <c r="D133" i="22"/>
  <c r="B132" i="22"/>
  <c r="C133" i="22"/>
  <c r="D79" i="22" l="1"/>
  <c r="C79" i="22"/>
  <c r="B78" i="22"/>
  <c r="B131" i="22"/>
  <c r="D132" i="22"/>
  <c r="C132" i="22"/>
  <c r="C185" i="22"/>
  <c r="D185" i="22"/>
  <c r="B184" i="22"/>
  <c r="B25" i="22"/>
  <c r="C26" i="22"/>
  <c r="D26" i="22"/>
  <c r="C78" i="22" l="1"/>
  <c r="D78" i="22"/>
  <c r="B77" i="22"/>
  <c r="D25" i="22"/>
  <c r="B24" i="22"/>
  <c r="C25" i="22"/>
  <c r="D184" i="22"/>
  <c r="B183" i="22"/>
  <c r="C184" i="22"/>
  <c r="D131" i="22"/>
  <c r="B130" i="22"/>
  <c r="C131" i="22"/>
  <c r="B76" i="22" l="1"/>
  <c r="D77" i="22"/>
  <c r="C77" i="22"/>
  <c r="B23" i="22"/>
  <c r="D24" i="22"/>
  <c r="C24" i="22"/>
  <c r="D130" i="22"/>
  <c r="B129" i="22"/>
  <c r="C130" i="22"/>
  <c r="D183" i="22"/>
  <c r="B182" i="22"/>
  <c r="C183" i="22"/>
  <c r="B75" i="22" l="1"/>
  <c r="C76" i="22"/>
  <c r="D76" i="22"/>
  <c r="B22" i="22"/>
  <c r="C23" i="22"/>
  <c r="D23" i="22"/>
  <c r="C182" i="22"/>
  <c r="D182" i="22"/>
  <c r="B181" i="22"/>
  <c r="D129" i="22"/>
  <c r="B128" i="22"/>
  <c r="C129" i="22"/>
  <c r="B74" i="22" l="1"/>
  <c r="C75" i="22"/>
  <c r="D75" i="22"/>
  <c r="C181" i="22"/>
  <c r="D181" i="22"/>
  <c r="B180" i="22"/>
  <c r="D22" i="22"/>
  <c r="C22" i="22"/>
  <c r="B21" i="22"/>
  <c r="D128" i="22"/>
  <c r="C128" i="22"/>
  <c r="B127" i="22"/>
  <c r="C74" i="22" l="1"/>
  <c r="B73" i="22"/>
  <c r="D74" i="22"/>
  <c r="D21" i="22"/>
  <c r="B20" i="22"/>
  <c r="C21" i="22"/>
  <c r="D127" i="22"/>
  <c r="B126" i="22"/>
  <c r="C127" i="22"/>
  <c r="D180" i="22"/>
  <c r="B179" i="22"/>
  <c r="C180" i="22"/>
  <c r="C73" i="22" l="1"/>
  <c r="D73" i="22"/>
  <c r="B72" i="22"/>
  <c r="D126" i="22"/>
  <c r="B125" i="22"/>
  <c r="C126" i="22"/>
  <c r="D179" i="22"/>
  <c r="B178" i="22"/>
  <c r="C179" i="22"/>
  <c r="C20" i="22"/>
  <c r="B19" i="22"/>
  <c r="D20" i="22"/>
  <c r="C72" i="22" l="1"/>
  <c r="B71" i="22"/>
  <c r="D72" i="22"/>
  <c r="D125" i="22"/>
  <c r="B124" i="22"/>
  <c r="C125" i="22"/>
  <c r="C178" i="22"/>
  <c r="D178" i="22"/>
  <c r="B177" i="22"/>
  <c r="D19" i="22"/>
  <c r="B18" i="22"/>
  <c r="C19" i="22"/>
  <c r="C71" i="22" l="1"/>
  <c r="D71" i="22"/>
  <c r="B70" i="22"/>
  <c r="C18" i="22"/>
  <c r="B17" i="22"/>
  <c r="D18" i="22"/>
  <c r="C124" i="22"/>
  <c r="B123" i="22"/>
  <c r="D124" i="22"/>
  <c r="C177" i="22"/>
  <c r="D177" i="22"/>
  <c r="B176" i="22"/>
  <c r="D70" i="22" l="1"/>
  <c r="C70" i="22"/>
  <c r="B69" i="22"/>
  <c r="D123" i="22"/>
  <c r="B122" i="22"/>
  <c r="C123" i="22"/>
  <c r="C17" i="22"/>
  <c r="B16" i="22"/>
  <c r="D17" i="22"/>
  <c r="D176" i="22"/>
  <c r="B175" i="22"/>
  <c r="C176" i="22"/>
  <c r="D69" i="22" l="1"/>
  <c r="C69" i="22"/>
  <c r="B68" i="22"/>
  <c r="B15" i="22"/>
  <c r="D16" i="22"/>
  <c r="C16" i="22"/>
  <c r="D175" i="22"/>
  <c r="B174" i="22"/>
  <c r="C175" i="22"/>
  <c r="D122" i="22"/>
  <c r="B121" i="22"/>
  <c r="C122" i="22"/>
  <c r="D68" i="22" l="1"/>
  <c r="C68" i="22"/>
  <c r="B67" i="22"/>
  <c r="C174" i="22"/>
  <c r="B173" i="22"/>
  <c r="D174" i="22"/>
  <c r="D121" i="22"/>
  <c r="B120" i="22"/>
  <c r="C121" i="22"/>
  <c r="D15" i="22"/>
  <c r="B14" i="22"/>
  <c r="C15" i="22"/>
  <c r="C67" i="22" l="1"/>
  <c r="B66" i="22"/>
  <c r="D67" i="22"/>
  <c r="D120" i="22"/>
  <c r="B119" i="22"/>
  <c r="C120" i="22"/>
  <c r="B13" i="22"/>
  <c r="D14" i="22"/>
  <c r="C14" i="22"/>
  <c r="C173" i="22"/>
  <c r="B172" i="22"/>
  <c r="D173" i="22"/>
  <c r="D66" i="22" l="1"/>
  <c r="C66" i="22"/>
  <c r="B65" i="22"/>
  <c r="C13" i="22"/>
  <c r="D13" i="22"/>
  <c r="B12" i="22"/>
  <c r="D119" i="22"/>
  <c r="B118" i="22"/>
  <c r="C119" i="22"/>
  <c r="D172" i="22"/>
  <c r="B171" i="22"/>
  <c r="C172" i="22"/>
  <c r="B64" i="22" l="1"/>
  <c r="D65" i="22"/>
  <c r="C65" i="22"/>
  <c r="D171" i="22"/>
  <c r="B170" i="22"/>
  <c r="C171" i="22"/>
  <c r="D118" i="22"/>
  <c r="B117" i="22"/>
  <c r="C118" i="22"/>
  <c r="B11" i="22"/>
  <c r="C12" i="22"/>
  <c r="D12" i="22"/>
  <c r="D64" i="22" l="1"/>
  <c r="C64" i="22"/>
  <c r="B63" i="22"/>
  <c r="D117" i="22"/>
  <c r="B116" i="22"/>
  <c r="C117" i="22"/>
  <c r="D11" i="22"/>
  <c r="B10" i="22"/>
  <c r="C11" i="22"/>
  <c r="C170" i="22"/>
  <c r="D170" i="22"/>
  <c r="B169" i="22"/>
  <c r="C63" i="22" l="1"/>
  <c r="B62" i="22"/>
  <c r="D63" i="22"/>
  <c r="B9" i="22"/>
  <c r="D10" i="22"/>
  <c r="C10" i="22"/>
  <c r="C169" i="22"/>
  <c r="D169" i="22"/>
  <c r="B168" i="22"/>
  <c r="C116" i="22"/>
  <c r="B115" i="22"/>
  <c r="D116" i="22"/>
  <c r="C62" i="22" l="1"/>
  <c r="D62" i="22"/>
  <c r="B61" i="22"/>
  <c r="D115" i="22"/>
  <c r="B114" i="22"/>
  <c r="C115" i="22"/>
  <c r="D168" i="22"/>
  <c r="B167" i="22"/>
  <c r="C168" i="22"/>
  <c r="C9" i="22"/>
  <c r="D9" i="22"/>
  <c r="B8" i="22"/>
  <c r="B60" i="22" l="1"/>
  <c r="D61" i="22"/>
  <c r="C61" i="22"/>
  <c r="D167" i="22"/>
  <c r="B166" i="22"/>
  <c r="C167" i="22"/>
  <c r="B7" i="22"/>
  <c r="D8" i="22"/>
  <c r="C8" i="22"/>
  <c r="D114" i="22"/>
  <c r="B113" i="22"/>
  <c r="C114" i="22"/>
  <c r="D60" i="22" l="1"/>
  <c r="C60" i="22"/>
  <c r="B59" i="22"/>
  <c r="D7" i="22"/>
  <c r="B6" i="22"/>
  <c r="C7" i="22"/>
  <c r="C166" i="22"/>
  <c r="D166" i="22"/>
  <c r="B165" i="22"/>
  <c r="D113" i="22"/>
  <c r="B112" i="22"/>
  <c r="C113" i="22"/>
  <c r="B58" i="22" l="1"/>
  <c r="D59" i="22"/>
  <c r="C59" i="22"/>
  <c r="D112" i="22"/>
  <c r="C112" i="22"/>
  <c r="B111" i="22"/>
  <c r="C165" i="22"/>
  <c r="D165" i="22"/>
  <c r="B164" i="22"/>
  <c r="B5" i="22"/>
  <c r="D6" i="22"/>
  <c r="C6" i="22"/>
  <c r="C58" i="22" l="1"/>
  <c r="B57" i="22"/>
  <c r="D58" i="22"/>
  <c r="D111" i="22"/>
  <c r="B110" i="22"/>
  <c r="C111" i="22"/>
  <c r="D164" i="22"/>
  <c r="B163" i="22"/>
  <c r="C164" i="22"/>
  <c r="C5" i="22"/>
  <c r="D5" i="22"/>
  <c r="B4" i="22"/>
  <c r="B56" i="22" l="1"/>
  <c r="C57" i="22"/>
  <c r="D57" i="22"/>
  <c r="D110" i="22"/>
  <c r="C110" i="22"/>
  <c r="B109" i="22"/>
  <c r="D163" i="22"/>
  <c r="C163" i="22"/>
  <c r="B162" i="22"/>
  <c r="B3" i="22"/>
  <c r="C4" i="22"/>
  <c r="D4" i="22"/>
  <c r="E63" i="22" l="1"/>
  <c r="E71" i="22"/>
  <c r="E79" i="22"/>
  <c r="E87" i="22"/>
  <c r="E95" i="22"/>
  <c r="E103" i="22"/>
  <c r="E75" i="22"/>
  <c r="E99" i="22"/>
  <c r="E76" i="22"/>
  <c r="E100" i="22"/>
  <c r="E61" i="22"/>
  <c r="E85" i="22"/>
  <c r="E70" i="22"/>
  <c r="E94" i="22"/>
  <c r="E64" i="22"/>
  <c r="E72" i="22"/>
  <c r="E80" i="22"/>
  <c r="E88" i="22"/>
  <c r="E96" i="22"/>
  <c r="E104" i="22"/>
  <c r="E59" i="22"/>
  <c r="E57" i="22"/>
  <c r="E60" i="22"/>
  <c r="E69" i="22"/>
  <c r="E86" i="22"/>
  <c r="E65" i="22"/>
  <c r="E73" i="22"/>
  <c r="E81" i="22"/>
  <c r="E89" i="22"/>
  <c r="E97" i="22"/>
  <c r="E105" i="22"/>
  <c r="E83" i="22"/>
  <c r="E84" i="22"/>
  <c r="E93" i="22"/>
  <c r="E62" i="22"/>
  <c r="E58" i="22"/>
  <c r="E66" i="22"/>
  <c r="E74" i="22"/>
  <c r="E82" i="22"/>
  <c r="E90" i="22"/>
  <c r="E98" i="22"/>
  <c r="E106" i="22"/>
  <c r="E67" i="22"/>
  <c r="E91" i="22"/>
  <c r="E68" i="22"/>
  <c r="E92" i="22"/>
  <c r="E77" i="22"/>
  <c r="E101" i="22"/>
  <c r="E78" i="22"/>
  <c r="E102" i="22"/>
  <c r="D56" i="22"/>
  <c r="C56" i="22"/>
  <c r="C3" i="22"/>
  <c r="D3" i="22"/>
  <c r="D162" i="22"/>
  <c r="C162" i="22"/>
  <c r="D109" i="22"/>
  <c r="C109" i="22"/>
  <c r="G59" i="22" l="1"/>
  <c r="G67" i="22"/>
  <c r="G75" i="22"/>
  <c r="G83" i="22"/>
  <c r="G91" i="22"/>
  <c r="G99" i="22"/>
  <c r="G57" i="22"/>
  <c r="F64" i="22"/>
  <c r="F72" i="22"/>
  <c r="F80" i="22"/>
  <c r="F88" i="22"/>
  <c r="F96" i="22"/>
  <c r="F104" i="22"/>
  <c r="G87" i="22"/>
  <c r="G95" i="22"/>
  <c r="F60" i="22"/>
  <c r="F76" i="22"/>
  <c r="F100" i="22"/>
  <c r="G64" i="22"/>
  <c r="G104" i="22"/>
  <c r="F69" i="22"/>
  <c r="F93" i="22"/>
  <c r="G73" i="22"/>
  <c r="G105" i="22"/>
  <c r="F86" i="22"/>
  <c r="G66" i="22"/>
  <c r="G98" i="22"/>
  <c r="F79" i="22"/>
  <c r="F87" i="22"/>
  <c r="G60" i="22"/>
  <c r="G68" i="22"/>
  <c r="G76" i="22"/>
  <c r="G84" i="22"/>
  <c r="G92" i="22"/>
  <c r="G100" i="22"/>
  <c r="F57" i="22"/>
  <c r="F65" i="22"/>
  <c r="F73" i="22"/>
  <c r="F81" i="22"/>
  <c r="F89" i="22"/>
  <c r="F97" i="22"/>
  <c r="F105" i="22"/>
  <c r="G71" i="22"/>
  <c r="G88" i="22"/>
  <c r="F62" i="22"/>
  <c r="G82" i="22"/>
  <c r="G106" i="22"/>
  <c r="F103" i="22"/>
  <c r="G61" i="22"/>
  <c r="G69" i="22"/>
  <c r="G77" i="22"/>
  <c r="G85" i="22"/>
  <c r="G93" i="22"/>
  <c r="G101" i="22"/>
  <c r="F58" i="22"/>
  <c r="F66" i="22"/>
  <c r="F74" i="22"/>
  <c r="F82" i="22"/>
  <c r="F90" i="22"/>
  <c r="F98" i="22"/>
  <c r="F106" i="22"/>
  <c r="G79" i="22"/>
  <c r="F84" i="22"/>
  <c r="G80" i="22"/>
  <c r="F85" i="22"/>
  <c r="G81" i="22"/>
  <c r="G89" i="22"/>
  <c r="F70" i="22"/>
  <c r="F102" i="22"/>
  <c r="G74" i="22"/>
  <c r="F63" i="22"/>
  <c r="G62" i="22"/>
  <c r="G70" i="22"/>
  <c r="G78" i="22"/>
  <c r="G86" i="22"/>
  <c r="G94" i="22"/>
  <c r="G102" i="22"/>
  <c r="F59" i="22"/>
  <c r="F67" i="22"/>
  <c r="F75" i="22"/>
  <c r="F83" i="22"/>
  <c r="F91" i="22"/>
  <c r="F99" i="22"/>
  <c r="G63" i="22"/>
  <c r="G103" i="22"/>
  <c r="F68" i="22"/>
  <c r="F92" i="22"/>
  <c r="G72" i="22"/>
  <c r="G96" i="22"/>
  <c r="F61" i="22"/>
  <c r="F77" i="22"/>
  <c r="F101" i="22"/>
  <c r="G65" i="22"/>
  <c r="G97" i="22"/>
  <c r="F78" i="22"/>
  <c r="F94" i="22"/>
  <c r="G58" i="22"/>
  <c r="G90" i="22"/>
  <c r="F71" i="22"/>
  <c r="F95" i="22"/>
  <c r="E159" i="22"/>
  <c r="E155" i="22"/>
  <c r="E151" i="22"/>
  <c r="E147" i="22"/>
  <c r="E143" i="22"/>
  <c r="E139" i="22"/>
  <c r="E135" i="22"/>
  <c r="E131" i="22"/>
  <c r="E127" i="22"/>
  <c r="E123" i="22"/>
  <c r="E119" i="22"/>
  <c r="E115" i="22"/>
  <c r="E156" i="22"/>
  <c r="E152" i="22"/>
  <c r="E148" i="22"/>
  <c r="E144" i="22"/>
  <c r="E140" i="22"/>
  <c r="E136" i="22"/>
  <c r="E132" i="22"/>
  <c r="E128" i="22"/>
  <c r="E124" i="22"/>
  <c r="E120" i="22"/>
  <c r="E116" i="22"/>
  <c r="E112" i="22"/>
  <c r="E145" i="22"/>
  <c r="E138" i="22"/>
  <c r="E113" i="22"/>
  <c r="E137" i="22"/>
  <c r="E130" i="22"/>
  <c r="E158" i="22"/>
  <c r="E133" i="22"/>
  <c r="E126" i="22"/>
  <c r="E154" i="22"/>
  <c r="E129" i="22"/>
  <c r="E122" i="22"/>
  <c r="E157" i="22"/>
  <c r="E150" i="22"/>
  <c r="E125" i="22"/>
  <c r="E118" i="22"/>
  <c r="E153" i="22"/>
  <c r="E146" i="22"/>
  <c r="E121" i="22"/>
  <c r="E114" i="22"/>
  <c r="E111" i="22"/>
  <c r="E134" i="22"/>
  <c r="E117" i="22"/>
  <c r="E142" i="22"/>
  <c r="E141" i="22"/>
  <c r="E149" i="22"/>
  <c r="E110" i="22"/>
  <c r="E34" i="22"/>
  <c r="E31" i="22"/>
  <c r="E28" i="22"/>
  <c r="E25" i="22"/>
  <c r="E46" i="22"/>
  <c r="E43" i="22"/>
  <c r="E40" i="22"/>
  <c r="E37" i="22"/>
  <c r="E16" i="22"/>
  <c r="E12" i="22"/>
  <c r="E8" i="22"/>
  <c r="E52" i="22"/>
  <c r="E49" i="22"/>
  <c r="E26" i="22"/>
  <c r="E23" i="22"/>
  <c r="E53" i="22"/>
  <c r="E30" i="22"/>
  <c r="E27" i="22"/>
  <c r="E24" i="22"/>
  <c r="E21" i="22"/>
  <c r="E18" i="22"/>
  <c r="E14" i="22"/>
  <c r="E10" i="22"/>
  <c r="E6" i="22"/>
  <c r="E42" i="22"/>
  <c r="E39" i="22"/>
  <c r="E36" i="22"/>
  <c r="E33" i="22"/>
  <c r="E50" i="22"/>
  <c r="E22" i="22"/>
  <c r="E13" i="22"/>
  <c r="E11" i="22"/>
  <c r="E51" i="22"/>
  <c r="E20" i="22"/>
  <c r="E9" i="22"/>
  <c r="E29" i="22"/>
  <c r="E17" i="22"/>
  <c r="E15" i="22"/>
  <c r="E47" i="22"/>
  <c r="E5" i="22"/>
  <c r="E45" i="22"/>
  <c r="E41" i="22"/>
  <c r="E19" i="22"/>
  <c r="E35" i="22"/>
  <c r="E32" i="22"/>
  <c r="E4" i="22"/>
  <c r="E38" i="22"/>
  <c r="E48" i="22"/>
  <c r="E44" i="22"/>
  <c r="E7" i="22"/>
  <c r="E211" i="22"/>
  <c r="E207" i="22"/>
  <c r="E203" i="22"/>
  <c r="E199" i="22"/>
  <c r="E195" i="22"/>
  <c r="E191" i="22"/>
  <c r="E187" i="22"/>
  <c r="E183" i="22"/>
  <c r="E179" i="22"/>
  <c r="E175" i="22"/>
  <c r="E171" i="22"/>
  <c r="E167" i="22"/>
  <c r="E163" i="22"/>
  <c r="E212" i="22"/>
  <c r="E208" i="22"/>
  <c r="E204" i="22"/>
  <c r="E200" i="22"/>
  <c r="E196" i="22"/>
  <c r="E192" i="22"/>
  <c r="E188" i="22"/>
  <c r="E184" i="22"/>
  <c r="E180" i="22"/>
  <c r="E176" i="22"/>
  <c r="E172" i="22"/>
  <c r="E168" i="22"/>
  <c r="E164" i="22"/>
  <c r="E209" i="22"/>
  <c r="E205" i="22"/>
  <c r="E201" i="22"/>
  <c r="E197" i="22"/>
  <c r="E193" i="22"/>
  <c r="E189" i="22"/>
  <c r="E185" i="22"/>
  <c r="E181" i="22"/>
  <c r="E177" i="22"/>
  <c r="E173" i="22"/>
  <c r="E169" i="22"/>
  <c r="E165" i="22"/>
  <c r="E210" i="22"/>
  <c r="E206" i="22"/>
  <c r="E202" i="22"/>
  <c r="E198" i="22"/>
  <c r="E194" i="22"/>
  <c r="E190" i="22"/>
  <c r="E186" i="22"/>
  <c r="E182" i="22"/>
  <c r="E178" i="22"/>
  <c r="E174" i="22"/>
  <c r="E170" i="22"/>
  <c r="E166" i="22"/>
  <c r="G32" i="22" l="1"/>
  <c r="F32" i="22"/>
  <c r="F142" i="22"/>
  <c r="G142" i="22"/>
  <c r="G190" i="22"/>
  <c r="F190" i="22"/>
  <c r="G173" i="22"/>
  <c r="F173" i="22"/>
  <c r="G205" i="22"/>
  <c r="F205" i="22"/>
  <c r="G188" i="22"/>
  <c r="F188" i="22"/>
  <c r="G167" i="22"/>
  <c r="F167" i="22"/>
  <c r="G199" i="22"/>
  <c r="F199" i="22"/>
  <c r="G4" i="22"/>
  <c r="F4" i="22"/>
  <c r="G15" i="22"/>
  <c r="F15" i="22"/>
  <c r="F22" i="22"/>
  <c r="G22" i="22"/>
  <c r="G14" i="22"/>
  <c r="F14" i="22"/>
  <c r="F26" i="22"/>
  <c r="G26" i="22"/>
  <c r="F43" i="22"/>
  <c r="G43" i="22"/>
  <c r="G141" i="22"/>
  <c r="F141" i="22"/>
  <c r="G153" i="22"/>
  <c r="F153" i="22"/>
  <c r="F126" i="22"/>
  <c r="G126" i="22"/>
  <c r="F112" i="22"/>
  <c r="G112" i="22"/>
  <c r="G144" i="22"/>
  <c r="F144" i="22"/>
  <c r="F131" i="22"/>
  <c r="G131" i="22"/>
  <c r="G177" i="22"/>
  <c r="F177" i="22"/>
  <c r="F50" i="22"/>
  <c r="G50" i="22"/>
  <c r="F135" i="22"/>
  <c r="G135" i="22"/>
  <c r="G198" i="22"/>
  <c r="F198" i="22"/>
  <c r="G181" i="22"/>
  <c r="F181" i="22"/>
  <c r="G164" i="22"/>
  <c r="F164" i="22"/>
  <c r="G196" i="22"/>
  <c r="F196" i="22"/>
  <c r="G175" i="22"/>
  <c r="F175" i="22"/>
  <c r="G207" i="22"/>
  <c r="F207" i="22"/>
  <c r="G35" i="22"/>
  <c r="F35" i="22"/>
  <c r="G29" i="22"/>
  <c r="F29" i="22"/>
  <c r="F33" i="22"/>
  <c r="G33" i="22"/>
  <c r="G21" i="22"/>
  <c r="F21" i="22"/>
  <c r="G52" i="22"/>
  <c r="F52" i="22"/>
  <c r="G25" i="22"/>
  <c r="F25" i="22"/>
  <c r="G117" i="22"/>
  <c r="F117" i="22"/>
  <c r="G125" i="22"/>
  <c r="F125" i="22"/>
  <c r="F158" i="22"/>
  <c r="G158" i="22"/>
  <c r="G120" i="22"/>
  <c r="F120" i="22"/>
  <c r="G152" i="22"/>
  <c r="F152" i="22"/>
  <c r="F139" i="22"/>
  <c r="G139" i="22"/>
  <c r="G171" i="22"/>
  <c r="F171" i="22"/>
  <c r="G133" i="22"/>
  <c r="F133" i="22"/>
  <c r="G166" i="22"/>
  <c r="F166" i="22"/>
  <c r="G202" i="22"/>
  <c r="F202" i="22"/>
  <c r="G185" i="22"/>
  <c r="F185" i="22"/>
  <c r="G168" i="22"/>
  <c r="F168" i="22"/>
  <c r="G200" i="22"/>
  <c r="F200" i="22"/>
  <c r="G179" i="22"/>
  <c r="F179" i="22"/>
  <c r="G211" i="22"/>
  <c r="F211" i="22"/>
  <c r="G19" i="22"/>
  <c r="F19" i="22"/>
  <c r="G9" i="22"/>
  <c r="F9" i="22"/>
  <c r="F36" i="22"/>
  <c r="G36" i="22"/>
  <c r="G24" i="22"/>
  <c r="F24" i="22"/>
  <c r="F8" i="22"/>
  <c r="G8" i="22"/>
  <c r="G28" i="22"/>
  <c r="F28" i="22"/>
  <c r="F134" i="22"/>
  <c r="G134" i="22"/>
  <c r="F150" i="22"/>
  <c r="G150" i="22"/>
  <c r="F130" i="22"/>
  <c r="G130" i="22"/>
  <c r="G124" i="22"/>
  <c r="F124" i="22"/>
  <c r="G156" i="22"/>
  <c r="F156" i="22"/>
  <c r="F143" i="22"/>
  <c r="G143" i="22"/>
  <c r="G209" i="22"/>
  <c r="F209" i="22"/>
  <c r="F18" i="22"/>
  <c r="G18" i="22"/>
  <c r="G148" i="22"/>
  <c r="F148" i="22"/>
  <c r="G170" i="22"/>
  <c r="F170" i="22"/>
  <c r="G174" i="22"/>
  <c r="F174" i="22"/>
  <c r="G206" i="22"/>
  <c r="F206" i="22"/>
  <c r="G189" i="22"/>
  <c r="F189" i="22"/>
  <c r="G172" i="22"/>
  <c r="F172" i="22"/>
  <c r="G204" i="22"/>
  <c r="F204" i="22"/>
  <c r="G183" i="22"/>
  <c r="F183" i="22"/>
  <c r="G7" i="22"/>
  <c r="F7" i="22"/>
  <c r="G41" i="22"/>
  <c r="F41" i="22"/>
  <c r="G20" i="22"/>
  <c r="F20" i="22"/>
  <c r="F39" i="22"/>
  <c r="G39" i="22"/>
  <c r="F27" i="22"/>
  <c r="G27" i="22"/>
  <c r="F12" i="22"/>
  <c r="G12" i="22"/>
  <c r="G31" i="22"/>
  <c r="F31" i="22"/>
  <c r="F111" i="22"/>
  <c r="G111" i="22"/>
  <c r="G157" i="22"/>
  <c r="F157" i="22"/>
  <c r="G137" i="22"/>
  <c r="F137" i="22"/>
  <c r="G128" i="22"/>
  <c r="F128" i="22"/>
  <c r="F115" i="22"/>
  <c r="G115" i="22"/>
  <c r="F147" i="22"/>
  <c r="G147" i="22"/>
  <c r="G203" i="22"/>
  <c r="F203" i="22"/>
  <c r="F118" i="22"/>
  <c r="G118" i="22"/>
  <c r="G210" i="22"/>
  <c r="F210" i="22"/>
  <c r="G193" i="22"/>
  <c r="F193" i="22"/>
  <c r="G176" i="22"/>
  <c r="F176" i="22"/>
  <c r="G208" i="22"/>
  <c r="F208" i="22"/>
  <c r="G187" i="22"/>
  <c r="F187" i="22"/>
  <c r="G44" i="22"/>
  <c r="F44" i="22"/>
  <c r="G45" i="22"/>
  <c r="F45" i="22"/>
  <c r="G51" i="22"/>
  <c r="F51" i="22"/>
  <c r="F42" i="22"/>
  <c r="G42" i="22"/>
  <c r="F30" i="22"/>
  <c r="G30" i="22"/>
  <c r="F16" i="22"/>
  <c r="G16" i="22"/>
  <c r="F34" i="22"/>
  <c r="G34" i="22"/>
  <c r="F114" i="22"/>
  <c r="G114" i="22"/>
  <c r="F122" i="22"/>
  <c r="G122" i="22"/>
  <c r="G113" i="22"/>
  <c r="F113" i="22"/>
  <c r="G132" i="22"/>
  <c r="F132" i="22"/>
  <c r="F119" i="22"/>
  <c r="G119" i="22"/>
  <c r="F151" i="22"/>
  <c r="G151" i="22"/>
  <c r="G194" i="22"/>
  <c r="F194" i="22"/>
  <c r="G17" i="22"/>
  <c r="F17" i="22"/>
  <c r="F46" i="22"/>
  <c r="G46" i="22"/>
  <c r="G178" i="22"/>
  <c r="F178" i="22"/>
  <c r="G165" i="22"/>
  <c r="F165" i="22"/>
  <c r="G180" i="22"/>
  <c r="F180" i="22"/>
  <c r="G212" i="22"/>
  <c r="F212" i="22"/>
  <c r="G191" i="22"/>
  <c r="F191" i="22"/>
  <c r="G48" i="22"/>
  <c r="F48" i="22"/>
  <c r="G5" i="22"/>
  <c r="F5" i="22"/>
  <c r="G11" i="22"/>
  <c r="F11" i="22"/>
  <c r="G6" i="22"/>
  <c r="F6" i="22"/>
  <c r="G53" i="22"/>
  <c r="F53" i="22"/>
  <c r="F37" i="22"/>
  <c r="G37" i="22"/>
  <c r="F110" i="22"/>
  <c r="G110" i="22"/>
  <c r="G121" i="22"/>
  <c r="F121" i="22"/>
  <c r="G129" i="22"/>
  <c r="F129" i="22"/>
  <c r="F138" i="22"/>
  <c r="G138" i="22"/>
  <c r="G136" i="22"/>
  <c r="F136" i="22"/>
  <c r="F123" i="22"/>
  <c r="G123" i="22"/>
  <c r="F155" i="22"/>
  <c r="G155" i="22"/>
  <c r="G192" i="22"/>
  <c r="F192" i="22"/>
  <c r="G49" i="22"/>
  <c r="F49" i="22"/>
  <c r="G116" i="22"/>
  <c r="F116" i="22"/>
  <c r="G182" i="22"/>
  <c r="F182" i="22"/>
  <c r="G197" i="22"/>
  <c r="F197" i="22"/>
  <c r="G186" i="22"/>
  <c r="F186" i="22"/>
  <c r="G169" i="22"/>
  <c r="F169" i="22"/>
  <c r="G201" i="22"/>
  <c r="F201" i="22"/>
  <c r="G184" i="22"/>
  <c r="F184" i="22"/>
  <c r="G163" i="22"/>
  <c r="F163" i="22"/>
  <c r="G195" i="22"/>
  <c r="F195" i="22"/>
  <c r="F38" i="22"/>
  <c r="G38" i="22"/>
  <c r="G47" i="22"/>
  <c r="F47" i="22"/>
  <c r="G13" i="22"/>
  <c r="F13" i="22"/>
  <c r="G10" i="22"/>
  <c r="F10" i="22"/>
  <c r="G23" i="22"/>
  <c r="F23" i="22"/>
  <c r="F40" i="22"/>
  <c r="G40" i="22"/>
  <c r="G149" i="22"/>
  <c r="F149" i="22"/>
  <c r="F146" i="22"/>
  <c r="G146" i="22"/>
  <c r="F154" i="22"/>
  <c r="G154" i="22"/>
  <c r="G145" i="22"/>
  <c r="F145" i="22"/>
  <c r="G140" i="22"/>
  <c r="F140" i="22"/>
  <c r="F127" i="22"/>
  <c r="G127" i="22"/>
  <c r="F159" i="22"/>
  <c r="G159" i="22"/>
  <c r="O35" i="14" l="1"/>
  <c r="C20" i="18"/>
  <c r="E18" i="18"/>
  <c r="E20" i="18" s="1"/>
  <c r="G20" i="18" s="1"/>
  <c r="E15" i="18"/>
  <c r="E17" i="18" s="1"/>
  <c r="C17" i="18"/>
  <c r="C14" i="18"/>
  <c r="E12" i="18"/>
  <c r="E14" i="18" s="1"/>
  <c r="D16" i="16"/>
  <c r="D15" i="16"/>
  <c r="D14" i="16"/>
  <c r="D13" i="16"/>
  <c r="D12" i="16"/>
  <c r="D11" i="16"/>
  <c r="D10" i="16"/>
  <c r="D9" i="16"/>
  <c r="D8" i="16"/>
  <c r="D7" i="16"/>
  <c r="D6" i="16"/>
  <c r="D5" i="16"/>
  <c r="D4" i="16"/>
  <c r="D3" i="16"/>
  <c r="O38" i="14"/>
  <c r="O37" i="14"/>
  <c r="O36" i="14"/>
  <c r="O34" i="14"/>
  <c r="O33" i="14"/>
  <c r="O32" i="14"/>
  <c r="O31" i="14"/>
  <c r="O30" i="14"/>
  <c r="O29" i="14"/>
  <c r="O28" i="14"/>
  <c r="O27" i="14"/>
  <c r="O26" i="14"/>
  <c r="O25" i="14"/>
  <c r="S17" i="13"/>
  <c r="M17" i="13"/>
  <c r="S16" i="13"/>
  <c r="M16" i="13"/>
  <c r="S15" i="13"/>
  <c r="M15" i="13"/>
  <c r="S14" i="13"/>
  <c r="M14" i="13"/>
  <c r="G17" i="18" l="1"/>
  <c r="G14" i="18"/>
</calcChain>
</file>

<file path=xl/comments1.xml><?xml version="1.0" encoding="utf-8"?>
<comments xmlns="http://schemas.openxmlformats.org/spreadsheetml/2006/main" xmlns:mc="http://schemas.openxmlformats.org/markup-compatibility/2006" xmlns:xr="http://schemas.microsoft.com/office/spreadsheetml/2014/revision" mc:Ignorable="xr">
  <authors>
    <author>旭化成グループ</author>
  </authors>
  <commentList>
    <comment ref="F25" authorId="0" shapeId="0" xr:uid="{FDF7794C-5D1A-4D64-ACCA-C61E2BF2FBB7}">
      <text>
        <r>
          <rPr>
            <b/>
            <sz val="14"/>
            <color indexed="81"/>
            <rFont val="MS P ゴシック"/>
            <family val="3"/>
            <charset val="128"/>
          </rPr>
          <t xml:space="preserve">新トルエン仕込みのため、
回収トルエンの分析結果が出るまで
</t>
        </r>
        <r>
          <rPr>
            <b/>
            <u/>
            <sz val="14"/>
            <color indexed="81"/>
            <rFont val="MS P ゴシック"/>
            <family val="3"/>
            <charset val="128"/>
          </rPr>
          <t>含量100％、比重を86.6</t>
        </r>
        <r>
          <rPr>
            <b/>
            <sz val="14"/>
            <color indexed="81"/>
            <rFont val="MS P ゴシック"/>
            <family val="3"/>
            <charset val="128"/>
          </rPr>
          <t xml:space="preserve">
で原料仕込みを計算。</t>
        </r>
      </text>
    </comment>
  </commentList>
</comments>
</file>

<file path=xl/sharedStrings.xml><?xml version="1.0" encoding="utf-8"?>
<sst xmlns="http://schemas.openxmlformats.org/spreadsheetml/2006/main" count="3983" uniqueCount="1635">
  <si>
    <t>対応</t>
    <rPh sb="0" eb="2">
      <t>タイオウ</t>
    </rPh>
    <phoneticPr fontId="11"/>
  </si>
  <si>
    <t>原因（推定）</t>
    <rPh sb="0" eb="2">
      <t>ゲンイン</t>
    </rPh>
    <rPh sb="3" eb="5">
      <t>スイテイ</t>
    </rPh>
    <phoneticPr fontId="11"/>
  </si>
  <si>
    <t>発見者</t>
    <rPh sb="0" eb="3">
      <t>ハッケンシャ</t>
    </rPh>
    <phoneticPr fontId="11"/>
  </si>
  <si>
    <t>工程</t>
    <rPh sb="0" eb="2">
      <t>コウテイ</t>
    </rPh>
    <phoneticPr fontId="11"/>
  </si>
  <si>
    <t>職長</t>
    <rPh sb="0" eb="2">
      <t>ショクチョウ</t>
    </rPh>
    <phoneticPr fontId="11"/>
  </si>
  <si>
    <t>係長</t>
    <rPh sb="0" eb="2">
      <t>カカリチョウ</t>
    </rPh>
    <phoneticPr fontId="11"/>
  </si>
  <si>
    <t>課長</t>
    <rPh sb="0" eb="2">
      <t>カチョウ</t>
    </rPh>
    <phoneticPr fontId="11"/>
  </si>
  <si>
    <t>件名</t>
    <rPh sb="0" eb="2">
      <t>ケンメイ</t>
    </rPh>
    <phoneticPr fontId="11"/>
  </si>
  <si>
    <t>作成</t>
    <rPh sb="0" eb="2">
      <t>サクセイ</t>
    </rPh>
    <phoneticPr fontId="11"/>
  </si>
  <si>
    <t>許可</t>
    <rPh sb="0" eb="2">
      <t>キョカ</t>
    </rPh>
    <phoneticPr fontId="11"/>
  </si>
  <si>
    <t>確認</t>
    <rPh sb="0" eb="2">
      <t>カクニン</t>
    </rPh>
    <phoneticPr fontId="11"/>
  </si>
  <si>
    <t>旭化成ファインケム（株）</t>
    <rPh sb="0" eb="3">
      <t>アサヒカセイ</t>
    </rPh>
    <rPh sb="10" eb="11">
      <t>カブ</t>
    </rPh>
    <phoneticPr fontId="11"/>
  </si>
  <si>
    <t>異常処置報告書</t>
    <rPh sb="0" eb="2">
      <t>イジョウ</t>
    </rPh>
    <rPh sb="2" eb="4">
      <t>ショチ</t>
    </rPh>
    <rPh sb="4" eb="7">
      <t>ホウコクショ</t>
    </rPh>
    <phoneticPr fontId="11"/>
  </si>
  <si>
    <t>（様式）AFC20220720</t>
    <rPh sb="1" eb="3">
      <t>ヨウシキ</t>
    </rPh>
    <phoneticPr fontId="11"/>
  </si>
  <si>
    <t>発生日時</t>
    <rPh sb="0" eb="2">
      <t>ハッセイ</t>
    </rPh>
    <rPh sb="2" eb="4">
      <t>ニチジ</t>
    </rPh>
    <phoneticPr fontId="11"/>
  </si>
  <si>
    <t>応援者</t>
    <rPh sb="0" eb="3">
      <t>オウエンシャ</t>
    </rPh>
    <phoneticPr fontId="11"/>
  </si>
  <si>
    <t>ATBC</t>
    <phoneticPr fontId="10"/>
  </si>
  <si>
    <t>資料１）着色原因推定「ATBCブロックフロー」</t>
    <rPh sb="0" eb="2">
      <t>シリョウ</t>
    </rPh>
    <rPh sb="4" eb="5">
      <t>チャク</t>
    </rPh>
    <rPh sb="5" eb="6">
      <t>ショク</t>
    </rPh>
    <rPh sb="6" eb="8">
      <t>ゲンイン</t>
    </rPh>
    <rPh sb="8" eb="10">
      <t>スイテイ</t>
    </rPh>
    <phoneticPr fontId="18"/>
  </si>
  <si>
    <t>クエン酸</t>
    <rPh sb="3" eb="4">
      <t>サン</t>
    </rPh>
    <phoneticPr fontId="18"/>
  </si>
  <si>
    <t>n-BuOH</t>
  </si>
  <si>
    <t>濃硫酸</t>
    <rPh sb="0" eb="1">
      <t>ノウ</t>
    </rPh>
    <rPh sb="1" eb="3">
      <t>リュウサン</t>
    </rPh>
    <phoneticPr fontId="18"/>
  </si>
  <si>
    <t>空輸</t>
    <rPh sb="0" eb="2">
      <t>クウユ</t>
    </rPh>
    <phoneticPr fontId="18"/>
  </si>
  <si>
    <t>ZT-127＋ZF-18</t>
    <phoneticPr fontId="18"/>
  </si>
  <si>
    <t>地下タンク
貯蔵</t>
    <rPh sb="0" eb="2">
      <t>チカ</t>
    </rPh>
    <rPh sb="6" eb="8">
      <t>チョゾウ</t>
    </rPh>
    <phoneticPr fontId="18"/>
  </si>
  <si>
    <t>TT-08</t>
    <phoneticPr fontId="18"/>
  </si>
  <si>
    <t>地上タンク
貯蔵</t>
    <rPh sb="0" eb="2">
      <t>チジョウ</t>
    </rPh>
    <rPh sb="6" eb="8">
      <t>チョゾウ</t>
    </rPh>
    <phoneticPr fontId="18"/>
  </si>
  <si>
    <t>TT-03</t>
    <phoneticPr fontId="18"/>
  </si>
  <si>
    <t>一時貯蔵</t>
    <rPh sb="0" eb="2">
      <t>イチジ</t>
    </rPh>
    <rPh sb="2" eb="4">
      <t>チョゾウ</t>
    </rPh>
    <phoneticPr fontId="18"/>
  </si>
  <si>
    <t>ZT-126</t>
    <phoneticPr fontId="18"/>
  </si>
  <si>
    <t>ZK-02</t>
    <phoneticPr fontId="18"/>
  </si>
  <si>
    <t>ZT-40</t>
    <phoneticPr fontId="18"/>
  </si>
  <si>
    <t>ｴｽﾃﾙ化反応
仕込み</t>
    <rPh sb="4" eb="5">
      <t>カ</t>
    </rPh>
    <rPh sb="5" eb="7">
      <t>ハンノウ</t>
    </rPh>
    <rPh sb="8" eb="10">
      <t>シコ</t>
    </rPh>
    <phoneticPr fontId="18"/>
  </si>
  <si>
    <t>回収n-BuOH</t>
    <rPh sb="0" eb="2">
      <t>カイシュウ</t>
    </rPh>
    <phoneticPr fontId="18"/>
  </si>
  <si>
    <t>新トルエン</t>
    <rPh sb="0" eb="1">
      <t>シン</t>
    </rPh>
    <phoneticPr fontId="18"/>
  </si>
  <si>
    <t>昇温</t>
    <rPh sb="0" eb="2">
      <t>ショウオン</t>
    </rPh>
    <phoneticPr fontId="18"/>
  </si>
  <si>
    <t>ZT-51</t>
    <phoneticPr fontId="18"/>
  </si>
  <si>
    <t>回収ﾄﾙｴﾝ(E化)</t>
    <rPh sb="0" eb="2">
      <t>カイシュウ</t>
    </rPh>
    <rPh sb="8" eb="9">
      <t>カ</t>
    </rPh>
    <phoneticPr fontId="18"/>
  </si>
  <si>
    <t>エステル化
脱水反応</t>
    <rPh sb="4" eb="5">
      <t>カ</t>
    </rPh>
    <rPh sb="6" eb="8">
      <t>ダッスイ</t>
    </rPh>
    <rPh sb="8" eb="10">
      <t>ハンノウ</t>
    </rPh>
    <phoneticPr fontId="18"/>
  </si>
  <si>
    <t xml:space="preserve"> </t>
    <phoneticPr fontId="18"/>
  </si>
  <si>
    <t>精製水</t>
    <rPh sb="0" eb="2">
      <t>セイセイ</t>
    </rPh>
    <rPh sb="2" eb="3">
      <t>スイ</t>
    </rPh>
    <phoneticPr fontId="18"/>
  </si>
  <si>
    <t>炭酸ソーダ</t>
    <rPh sb="0" eb="2">
      <t>タンサン</t>
    </rPh>
    <phoneticPr fontId="18"/>
  </si>
  <si>
    <t>冷却</t>
    <rPh sb="0" eb="2">
      <t>レイキャク</t>
    </rPh>
    <phoneticPr fontId="18"/>
  </si>
  <si>
    <t>中和</t>
    <rPh sb="0" eb="2">
      <t>チュウワ</t>
    </rPh>
    <phoneticPr fontId="18"/>
  </si>
  <si>
    <t>混合・溶解</t>
    <rPh sb="0" eb="2">
      <t>コンゴウ</t>
    </rPh>
    <rPh sb="3" eb="5">
      <t>ヨウカイ</t>
    </rPh>
    <phoneticPr fontId="18"/>
  </si>
  <si>
    <t>ZK-26</t>
    <phoneticPr fontId="18"/>
  </si>
  <si>
    <t>静置</t>
    <rPh sb="0" eb="2">
      <t>セイチ</t>
    </rPh>
    <phoneticPr fontId="18"/>
  </si>
  <si>
    <t>ZT-41</t>
    <phoneticPr fontId="18"/>
  </si>
  <si>
    <t>分離</t>
    <rPh sb="0" eb="2">
      <t>ブンリ</t>
    </rPh>
    <phoneticPr fontId="18"/>
  </si>
  <si>
    <t>中和分離水</t>
    <rPh sb="0" eb="2">
      <t>チュウワ</t>
    </rPh>
    <rPh sb="2" eb="4">
      <t>ブンリ</t>
    </rPh>
    <rPh sb="4" eb="5">
      <t>スイ</t>
    </rPh>
    <phoneticPr fontId="18"/>
  </si>
  <si>
    <t>ZN-13</t>
    <phoneticPr fontId="18"/>
  </si>
  <si>
    <t>並塩</t>
    <rPh sb="0" eb="1">
      <t>ナミ</t>
    </rPh>
    <rPh sb="1" eb="2">
      <t>エン</t>
    </rPh>
    <phoneticPr fontId="18"/>
  </si>
  <si>
    <t>n-BuOH
蒸留回収</t>
    <rPh sb="7" eb="9">
      <t>ジョウリュウ</t>
    </rPh>
    <rPh sb="9" eb="11">
      <t>カイシュウ</t>
    </rPh>
    <phoneticPr fontId="18"/>
  </si>
  <si>
    <t>排水</t>
    <rPh sb="0" eb="2">
      <t>ハイスイ</t>
    </rPh>
    <phoneticPr fontId="18"/>
  </si>
  <si>
    <t>洗浄</t>
    <rPh sb="0" eb="2">
      <t>センジョウ</t>
    </rPh>
    <phoneticPr fontId="18"/>
  </si>
  <si>
    <t>投入・溶解</t>
    <rPh sb="0" eb="2">
      <t>トウニュウ</t>
    </rPh>
    <rPh sb="3" eb="5">
      <t>ヨウカイ</t>
    </rPh>
    <phoneticPr fontId="18"/>
  </si>
  <si>
    <t>洗浄分離水</t>
    <rPh sb="0" eb="2">
      <t>センジョウ</t>
    </rPh>
    <rPh sb="2" eb="4">
      <t>ブンリ</t>
    </rPh>
    <rPh sb="4" eb="5">
      <t>スイ</t>
    </rPh>
    <phoneticPr fontId="18"/>
  </si>
  <si>
    <t>ZK-03</t>
    <phoneticPr fontId="18"/>
  </si>
  <si>
    <t>濃縮
トルエン回収</t>
    <rPh sb="0" eb="2">
      <t>ノウシュク</t>
    </rPh>
    <rPh sb="7" eb="9">
      <t>カイシュウ</t>
    </rPh>
    <phoneticPr fontId="18"/>
  </si>
  <si>
    <t>無水酢酸</t>
    <rPh sb="0" eb="2">
      <t>ムスイ</t>
    </rPh>
    <rPh sb="2" eb="4">
      <t>サクサン</t>
    </rPh>
    <phoneticPr fontId="18"/>
  </si>
  <si>
    <t>留去ﾄﾙｴﾝ(E化)</t>
    <rPh sb="0" eb="2">
      <t>リュウキョ</t>
    </rPh>
    <rPh sb="8" eb="9">
      <t>カ</t>
    </rPh>
    <phoneticPr fontId="18"/>
  </si>
  <si>
    <t>ｱｾﾁﾙ化反応
仕込み</t>
    <rPh sb="4" eb="5">
      <t>カ</t>
    </rPh>
    <rPh sb="5" eb="7">
      <t>ハンノウ</t>
    </rPh>
    <rPh sb="8" eb="10">
      <t>シコ</t>
    </rPh>
    <phoneticPr fontId="18"/>
  </si>
  <si>
    <t>TT-06</t>
    <phoneticPr fontId="18"/>
  </si>
  <si>
    <t>ｱｾﾁﾙ化反応</t>
    <rPh sb="4" eb="5">
      <t>カ</t>
    </rPh>
    <rPh sb="5" eb="7">
      <t>ハンノウ</t>
    </rPh>
    <phoneticPr fontId="18"/>
  </si>
  <si>
    <t>希釈</t>
    <rPh sb="0" eb="2">
      <t>キシャク</t>
    </rPh>
    <phoneticPr fontId="18"/>
  </si>
  <si>
    <t>ZT-52</t>
    <phoneticPr fontId="18"/>
  </si>
  <si>
    <t>24%-NaOH</t>
    <phoneticPr fontId="18"/>
  </si>
  <si>
    <t>回収ﾄﾙｴﾝ(A化)</t>
    <rPh sb="0" eb="2">
      <t>カイシュウ</t>
    </rPh>
    <rPh sb="8" eb="9">
      <t>カ</t>
    </rPh>
    <phoneticPr fontId="18"/>
  </si>
  <si>
    <t>ZT-19</t>
    <phoneticPr fontId="18"/>
  </si>
  <si>
    <t>酢酸抽出①</t>
    <rPh sb="0" eb="2">
      <t>サクサン</t>
    </rPh>
    <rPh sb="2" eb="4">
      <t>チュウシュツ</t>
    </rPh>
    <phoneticPr fontId="18"/>
  </si>
  <si>
    <t>回収酢酸</t>
    <rPh sb="0" eb="2">
      <t>カイシュウ</t>
    </rPh>
    <rPh sb="2" eb="4">
      <t>サクサン</t>
    </rPh>
    <phoneticPr fontId="18"/>
  </si>
  <si>
    <t>ローリー
出荷</t>
    <rPh sb="5" eb="7">
      <t>シュッカ</t>
    </rPh>
    <phoneticPr fontId="18"/>
  </si>
  <si>
    <t>新酢酸ブチル</t>
    <rPh sb="0" eb="1">
      <t>シン</t>
    </rPh>
    <rPh sb="1" eb="3">
      <t>サクサン</t>
    </rPh>
    <phoneticPr fontId="18"/>
  </si>
  <si>
    <t>中和分離水</t>
    <rPh sb="0" eb="1">
      <t>チュウ</t>
    </rPh>
    <rPh sb="1" eb="2">
      <t>ワ</t>
    </rPh>
    <rPh sb="2" eb="4">
      <t>ブンリ</t>
    </rPh>
    <rPh sb="4" eb="5">
      <t>スイ</t>
    </rPh>
    <phoneticPr fontId="18"/>
  </si>
  <si>
    <t>ZK-09</t>
    <phoneticPr fontId="18"/>
  </si>
  <si>
    <t>酢酸
回収工程</t>
    <rPh sb="0" eb="2">
      <t>サクサン</t>
    </rPh>
    <rPh sb="3" eb="5">
      <t>カイシュウ</t>
    </rPh>
    <rPh sb="5" eb="7">
      <t>コウテイ</t>
    </rPh>
    <phoneticPr fontId="18"/>
  </si>
  <si>
    <t>酢酸抽出②</t>
    <rPh sb="0" eb="2">
      <t>サクサン</t>
    </rPh>
    <rPh sb="2" eb="4">
      <t>チュウシュツ</t>
    </rPh>
    <phoneticPr fontId="18"/>
  </si>
  <si>
    <t>釜残</t>
    <rPh sb="0" eb="1">
      <t>カマ</t>
    </rPh>
    <rPh sb="1" eb="2">
      <t>ザン</t>
    </rPh>
    <phoneticPr fontId="18"/>
  </si>
  <si>
    <t>抽出分離水</t>
    <rPh sb="0" eb="2">
      <t>チュウシュツ</t>
    </rPh>
    <rPh sb="2" eb="4">
      <t>ブンリ</t>
    </rPh>
    <rPh sb="4" eb="5">
      <t>スイ</t>
    </rPh>
    <phoneticPr fontId="18"/>
  </si>
  <si>
    <t>中和</t>
    <rPh sb="0" eb="1">
      <t>チュウ</t>
    </rPh>
    <rPh sb="1" eb="2">
      <t>ワ</t>
    </rPh>
    <phoneticPr fontId="18"/>
  </si>
  <si>
    <t>ZT-71</t>
    <phoneticPr fontId="18"/>
  </si>
  <si>
    <t>濃縮原液</t>
    <rPh sb="0" eb="2">
      <t>ノウシュク</t>
    </rPh>
    <rPh sb="2" eb="4">
      <t>ゲンエキ</t>
    </rPh>
    <phoneticPr fontId="18"/>
  </si>
  <si>
    <t>ZK-17</t>
    <phoneticPr fontId="18"/>
  </si>
  <si>
    <t>減圧濃縮</t>
    <rPh sb="0" eb="2">
      <t>ゲンアツ</t>
    </rPh>
    <rPh sb="2" eb="4">
      <t>ノウシュク</t>
    </rPh>
    <phoneticPr fontId="18"/>
  </si>
  <si>
    <t>1/2ずつ処理</t>
    <rPh sb="5" eb="7">
      <t>ショリ</t>
    </rPh>
    <phoneticPr fontId="18"/>
  </si>
  <si>
    <t>留去ﾄﾙｴﾝ(A化)</t>
    <rPh sb="0" eb="2">
      <t>リュウキョ</t>
    </rPh>
    <rPh sb="8" eb="9">
      <t>カ</t>
    </rPh>
    <phoneticPr fontId="18"/>
  </si>
  <si>
    <t>ZT-108</t>
    <phoneticPr fontId="18"/>
  </si>
  <si>
    <t>低沸留去</t>
    <rPh sb="0" eb="1">
      <t>テイ</t>
    </rPh>
    <rPh sb="1" eb="2">
      <t>フツ</t>
    </rPh>
    <rPh sb="2" eb="4">
      <t>リュウキョ</t>
    </rPh>
    <phoneticPr fontId="18"/>
  </si>
  <si>
    <t>ZT-32</t>
    <phoneticPr fontId="18"/>
  </si>
  <si>
    <t>留去水</t>
    <rPh sb="0" eb="2">
      <t>リュウキョ</t>
    </rPh>
    <rPh sb="2" eb="3">
      <t>スイ</t>
    </rPh>
    <phoneticPr fontId="18"/>
  </si>
  <si>
    <t>ZK-16</t>
    <phoneticPr fontId="18"/>
  </si>
  <si>
    <t>脱色攪拌</t>
    <rPh sb="0" eb="2">
      <t>ダッショク</t>
    </rPh>
    <rPh sb="2" eb="4">
      <t>カクハン</t>
    </rPh>
    <phoneticPr fontId="18"/>
  </si>
  <si>
    <t>脱色用活性炭</t>
    <rPh sb="0" eb="3">
      <t>ダッショクヨウ</t>
    </rPh>
    <rPh sb="3" eb="6">
      <t>カッセイタン</t>
    </rPh>
    <phoneticPr fontId="18"/>
  </si>
  <si>
    <t>ZF-03</t>
    <phoneticPr fontId="18"/>
  </si>
  <si>
    <t>濾過</t>
    <rPh sb="0" eb="2">
      <t>ロカ</t>
    </rPh>
    <phoneticPr fontId="18"/>
  </si>
  <si>
    <t>濾過残渣</t>
    <rPh sb="0" eb="2">
      <t>ロカ</t>
    </rPh>
    <rPh sb="2" eb="4">
      <t>ザンサ</t>
    </rPh>
    <phoneticPr fontId="18"/>
  </si>
  <si>
    <t>産廃(汚泥)</t>
    <rPh sb="0" eb="2">
      <t>サンパイ</t>
    </rPh>
    <rPh sb="3" eb="5">
      <t>オデイ</t>
    </rPh>
    <phoneticPr fontId="18"/>
  </si>
  <si>
    <t>ZT-15</t>
    <phoneticPr fontId="18"/>
  </si>
  <si>
    <t>地下タンク</t>
    <rPh sb="0" eb="2">
      <t>チカ</t>
    </rPh>
    <phoneticPr fontId="18"/>
  </si>
  <si>
    <t>TT-14</t>
    <phoneticPr fontId="18"/>
  </si>
  <si>
    <t>地上タンク</t>
    <rPh sb="0" eb="2">
      <t>チジョウ</t>
    </rPh>
    <phoneticPr fontId="18"/>
  </si>
  <si>
    <t>TT-02</t>
    <phoneticPr fontId="18"/>
  </si>
  <si>
    <t>製品(ATBC)</t>
    <rPh sb="0" eb="2">
      <t>セイヒン</t>
    </rPh>
    <phoneticPr fontId="18"/>
  </si>
  <si>
    <t>出荷</t>
    <rPh sb="0" eb="2">
      <t>シュッカ</t>
    </rPh>
    <phoneticPr fontId="18"/>
  </si>
  <si>
    <t>ATBC中間製品着色</t>
    <rPh sb="4" eb="6">
      <t>チュウカン</t>
    </rPh>
    <rPh sb="6" eb="8">
      <t>セイヒン</t>
    </rPh>
    <rPh sb="8" eb="10">
      <t>チャクショク</t>
    </rPh>
    <phoneticPr fontId="11"/>
  </si>
  <si>
    <t>中間タンク</t>
    <rPh sb="0" eb="2">
      <t>チュウカン</t>
    </rPh>
    <phoneticPr fontId="18"/>
  </si>
  <si>
    <t>サンプリング時着色有</t>
    <rPh sb="6" eb="7">
      <t>ジ</t>
    </rPh>
    <rPh sb="7" eb="9">
      <t>チャクショク</t>
    </rPh>
    <rPh sb="9" eb="10">
      <t>アリ</t>
    </rPh>
    <phoneticPr fontId="10"/>
  </si>
  <si>
    <r>
      <t>規格</t>
    </r>
    <r>
      <rPr>
        <sz val="10"/>
        <rFont val="ＭＳ Ｐゴシック"/>
        <family val="3"/>
        <charset val="128"/>
      </rPr>
      <t>(ppm)</t>
    </r>
    <rPh sb="0" eb="2">
      <t>キカク</t>
    </rPh>
    <phoneticPr fontId="27"/>
  </si>
  <si>
    <t>A</t>
    <phoneticPr fontId="27"/>
  </si>
  <si>
    <t>B</t>
    <phoneticPr fontId="27"/>
  </si>
  <si>
    <t>不明物①</t>
    <rPh sb="0" eb="2">
      <t>フメイ</t>
    </rPh>
    <rPh sb="2" eb="3">
      <t>ブツ</t>
    </rPh>
    <phoneticPr fontId="27"/>
  </si>
  <si>
    <t>7.26↓</t>
    <phoneticPr fontId="27"/>
  </si>
  <si>
    <t>不明物②</t>
    <rPh sb="0" eb="2">
      <t>フメイ</t>
    </rPh>
    <rPh sb="2" eb="3">
      <t>ブツ</t>
    </rPh>
    <phoneticPr fontId="27"/>
  </si>
  <si>
    <t>2.66↓</t>
    <phoneticPr fontId="27"/>
  </si>
  <si>
    <t>酢酸＋ﾌﾞﾀ</t>
    <rPh sb="0" eb="2">
      <t>サクサン</t>
    </rPh>
    <phoneticPr fontId="27"/>
  </si>
  <si>
    <t>6.71↓</t>
    <phoneticPr fontId="27"/>
  </si>
  <si>
    <t>ﾄﾙｴﾝ</t>
    <phoneticPr fontId="27"/>
  </si>
  <si>
    <t>0.64↓</t>
    <phoneticPr fontId="27"/>
  </si>
  <si>
    <t>ｼﾞﾌﾞﾁﾙｴｰﾃﾙ</t>
    <phoneticPr fontId="27"/>
  </si>
  <si>
    <t>0.92↓</t>
    <phoneticPr fontId="27"/>
  </si>
  <si>
    <t>不明物③</t>
    <rPh sb="0" eb="2">
      <t>フメイ</t>
    </rPh>
    <rPh sb="2" eb="3">
      <t>ブツ</t>
    </rPh>
    <phoneticPr fontId="27"/>
  </si>
  <si>
    <t>528↓</t>
    <phoneticPr fontId="27"/>
  </si>
  <si>
    <t>着色が発生した該当ロット</t>
    <rPh sb="0" eb="2">
      <t>チャクショク</t>
    </rPh>
    <rPh sb="3" eb="5">
      <t>ハッセイ</t>
    </rPh>
    <rPh sb="7" eb="9">
      <t>ガイトウ</t>
    </rPh>
    <phoneticPr fontId="10"/>
  </si>
  <si>
    <t>上杉
2023.2.15</t>
    <rPh sb="0" eb="2">
      <t>ウエスギ</t>
    </rPh>
    <phoneticPr fontId="10"/>
  </si>
  <si>
    <t>吉本、津島、児山、上杉</t>
    <rPh sb="0" eb="2">
      <t>ヨシモト</t>
    </rPh>
    <rPh sb="3" eb="5">
      <t>ツシマ</t>
    </rPh>
    <rPh sb="6" eb="8">
      <t>コヤマ</t>
    </rPh>
    <rPh sb="9" eb="11">
      <t>ウエスギ</t>
    </rPh>
    <phoneticPr fontId="10"/>
  </si>
  <si>
    <t>児山、上杉</t>
    <rPh sb="0" eb="2">
      <t>コヤマ</t>
    </rPh>
    <rPh sb="3" eb="5">
      <t>ウエスギ</t>
    </rPh>
    <phoneticPr fontId="10"/>
  </si>
  <si>
    <t>GC値で酢酸＋ブタノールの値が上昇傾向な為、着色の原因と推定。
　過去にGC値で酢酸＋ブタノールが基準値より高い場合は同様の着色有。
気がかりとして、長期保管しているクエン酸使用扶桑品からイーシン品に切り替わったロットなので、影響がある可能性がある。
GC測定結果が通常時と違う結果の項目があるのでGCの不調か反応工程に原因がある可能性がある。</t>
    <rPh sb="28" eb="30">
      <t>スイテイ</t>
    </rPh>
    <rPh sb="68" eb="69">
      <t>キ</t>
    </rPh>
    <rPh sb="76" eb="78">
      <t>チョウキ</t>
    </rPh>
    <rPh sb="78" eb="80">
      <t>ホカン</t>
    </rPh>
    <rPh sb="87" eb="88">
      <t>サン</t>
    </rPh>
    <rPh sb="88" eb="90">
      <t>シヨウ</t>
    </rPh>
    <rPh sb="90" eb="92">
      <t>フソウ</t>
    </rPh>
    <rPh sb="92" eb="93">
      <t>ヒン</t>
    </rPh>
    <rPh sb="99" eb="100">
      <t>ヒン</t>
    </rPh>
    <rPh sb="101" eb="102">
      <t>キ</t>
    </rPh>
    <rPh sb="103" eb="104">
      <t>カ</t>
    </rPh>
    <rPh sb="114" eb="116">
      <t>エイキョウ</t>
    </rPh>
    <rPh sb="119" eb="122">
      <t>カノウセイ</t>
    </rPh>
    <rPh sb="129" eb="131">
      <t>ソクテイ</t>
    </rPh>
    <rPh sb="131" eb="133">
      <t>ケッカ</t>
    </rPh>
    <rPh sb="134" eb="137">
      <t>ツウジョウジ</t>
    </rPh>
    <rPh sb="138" eb="139">
      <t>チガ</t>
    </rPh>
    <rPh sb="140" eb="142">
      <t>ケッカ</t>
    </rPh>
    <rPh sb="143" eb="145">
      <t>コウモク</t>
    </rPh>
    <rPh sb="153" eb="155">
      <t>フチョウ</t>
    </rPh>
    <rPh sb="156" eb="158">
      <t>ハンノウ</t>
    </rPh>
    <rPh sb="158" eb="160">
      <t>コウテイ</t>
    </rPh>
    <rPh sb="161" eb="163">
      <t>ゲンイン</t>
    </rPh>
    <rPh sb="166" eb="169">
      <t>カノウセイ</t>
    </rPh>
    <phoneticPr fontId="10"/>
  </si>
  <si>
    <t>酢酸+ﾌﾞﾀﾉｰﾙが基準値以上</t>
    <rPh sb="0" eb="2">
      <t>サクサン</t>
    </rPh>
    <rPh sb="10" eb="15">
      <t>キジュンチイジョウ</t>
    </rPh>
    <phoneticPr fontId="10"/>
  </si>
  <si>
    <t>不明物通常の約半分の値</t>
    <rPh sb="0" eb="2">
      <t>フメイ</t>
    </rPh>
    <rPh sb="2" eb="3">
      <t>ブツ</t>
    </rPh>
    <rPh sb="3" eb="5">
      <t>ツウジョウ</t>
    </rPh>
    <rPh sb="6" eb="9">
      <t>ヤクハンブン</t>
    </rPh>
    <rPh sb="10" eb="11">
      <t>アタイ</t>
    </rPh>
    <phoneticPr fontId="10"/>
  </si>
  <si>
    <t>エステル化</t>
    <rPh sb="4" eb="5">
      <t>カ</t>
    </rPh>
    <phoneticPr fontId="10"/>
  </si>
  <si>
    <t>アセチル化</t>
    <rPh sb="4" eb="5">
      <t>カ</t>
    </rPh>
    <phoneticPr fontId="10"/>
  </si>
  <si>
    <t>脱トルエン</t>
    <rPh sb="0" eb="1">
      <t>ダツ</t>
    </rPh>
    <phoneticPr fontId="10"/>
  </si>
  <si>
    <t>中間(東)</t>
    <rPh sb="0" eb="2">
      <t>チュウカン</t>
    </rPh>
    <rPh sb="3" eb="4">
      <t>ヒガシ</t>
    </rPh>
    <phoneticPr fontId="10"/>
  </si>
  <si>
    <t>中間(西)</t>
    <rPh sb="0" eb="2">
      <t>チュウカン</t>
    </rPh>
    <rPh sb="3" eb="4">
      <t>ニシ</t>
    </rPh>
    <phoneticPr fontId="10"/>
  </si>
  <si>
    <t>2302011B</t>
    <phoneticPr fontId="10"/>
  </si>
  <si>
    <t>2302012A</t>
    <phoneticPr fontId="10"/>
  </si>
  <si>
    <t>工程</t>
    <rPh sb="0" eb="2">
      <t>コウテイ</t>
    </rPh>
    <phoneticPr fontId="10"/>
  </si>
  <si>
    <t>工程状況</t>
    <rPh sb="0" eb="4">
      <t>コウテイジョウキョウ</t>
    </rPh>
    <phoneticPr fontId="10"/>
  </si>
  <si>
    <t>2302012B</t>
    <phoneticPr fontId="10"/>
  </si>
  <si>
    <t>終了液</t>
    <phoneticPr fontId="10"/>
  </si>
  <si>
    <t>最終キープ</t>
    <phoneticPr fontId="10"/>
  </si>
  <si>
    <t>着色品</t>
    <rPh sb="0" eb="1">
      <t>イロ</t>
    </rPh>
    <rPh sb="1" eb="2">
      <t>ヒン</t>
    </rPh>
    <phoneticPr fontId="10"/>
  </si>
  <si>
    <t>着色品</t>
    <phoneticPr fontId="10"/>
  </si>
  <si>
    <t>R-No</t>
    <phoneticPr fontId="10"/>
  </si>
  <si>
    <t>対応検討事項</t>
    <rPh sb="0" eb="2">
      <t>タイオウ</t>
    </rPh>
    <rPh sb="2" eb="4">
      <t>ケントウ</t>
    </rPh>
    <rPh sb="4" eb="6">
      <t>ジコウ</t>
    </rPh>
    <phoneticPr fontId="10"/>
  </si>
  <si>
    <t>(工程停止指示)
　次B(2302015)は停止。
(原料受け入れ対応)
　次Bのブタノールを仕込まないと、2/17ブタノール受け入れられない(キャンセル不可)。</t>
    <rPh sb="1" eb="3">
      <t>コウテイ</t>
    </rPh>
    <rPh sb="3" eb="5">
      <t>テイシ</t>
    </rPh>
    <rPh sb="5" eb="7">
      <t>シジ</t>
    </rPh>
    <rPh sb="10" eb="11">
      <t>ジ</t>
    </rPh>
    <rPh sb="22" eb="24">
      <t>テイシ</t>
    </rPh>
    <rPh sb="27" eb="29">
      <t>ゲンリョウ</t>
    </rPh>
    <rPh sb="29" eb="30">
      <t>ウ</t>
    </rPh>
    <rPh sb="31" eb="32">
      <t>イ</t>
    </rPh>
    <rPh sb="33" eb="35">
      <t>タイオウ</t>
    </rPh>
    <rPh sb="38" eb="39">
      <t>ツギ</t>
    </rPh>
    <rPh sb="47" eb="49">
      <t>シコ</t>
    </rPh>
    <rPh sb="63" eb="64">
      <t>ウ</t>
    </rPh>
    <rPh sb="65" eb="66">
      <t>イ</t>
    </rPh>
    <rPh sb="77" eb="79">
      <t>フカ</t>
    </rPh>
    <phoneticPr fontId="10"/>
  </si>
  <si>
    <r>
      <t>(着色対策案)
　活性炭仕込み量を増加させる。
　条件基準値(1.0±0.5Kg)
　過去実績にて</t>
    </r>
    <r>
      <rPr>
        <sz val="11"/>
        <color rgb="FFFF0000"/>
        <rFont val="游ゴシック"/>
        <family val="3"/>
        <charset val="128"/>
        <scheme val="minor"/>
      </rPr>
      <t>変更管理</t>
    </r>
    <r>
      <rPr>
        <sz val="11"/>
        <color theme="1"/>
        <rFont val="游ゴシック"/>
        <family val="2"/>
        <scheme val="minor"/>
      </rPr>
      <t>を運用し5.0Kg投入を検討。</t>
    </r>
    <rPh sb="1" eb="3">
      <t>チャクショク</t>
    </rPh>
    <rPh sb="3" eb="5">
      <t>タイサク</t>
    </rPh>
    <rPh sb="5" eb="6">
      <t>アン</t>
    </rPh>
    <rPh sb="9" eb="12">
      <t>カッセイタン</t>
    </rPh>
    <rPh sb="12" eb="14">
      <t>シコ</t>
    </rPh>
    <rPh sb="15" eb="16">
      <t>リョウ</t>
    </rPh>
    <rPh sb="17" eb="19">
      <t>ゾウカ</t>
    </rPh>
    <rPh sb="25" eb="27">
      <t>ジョウケン</t>
    </rPh>
    <rPh sb="27" eb="29">
      <t>キジュン</t>
    </rPh>
    <rPh sb="29" eb="30">
      <t>チ</t>
    </rPh>
    <rPh sb="43" eb="45">
      <t>カコ</t>
    </rPh>
    <rPh sb="45" eb="47">
      <t>ジッセキ</t>
    </rPh>
    <rPh sb="49" eb="53">
      <t>ヘンコウカンリ</t>
    </rPh>
    <rPh sb="54" eb="56">
      <t>ウンヨウ</t>
    </rPh>
    <rPh sb="62" eb="64">
      <t>トウニュウ</t>
    </rPh>
    <rPh sb="65" eb="67">
      <t>ケントウ</t>
    </rPh>
    <phoneticPr fontId="10"/>
  </si>
  <si>
    <t>地下タンク移送禁止
脱トルエン(2302012B)移送対応として、2302011B着色品を中間(西)に移送して、着色品を一つにまとめる。</t>
    <rPh sb="0" eb="2">
      <t>チカ</t>
    </rPh>
    <rPh sb="5" eb="7">
      <t>イソウ</t>
    </rPh>
    <rPh sb="7" eb="9">
      <t>キンシ</t>
    </rPh>
    <rPh sb="10" eb="11">
      <t>ダツ</t>
    </rPh>
    <rPh sb="25" eb="27">
      <t>イソウ</t>
    </rPh>
    <rPh sb="27" eb="29">
      <t>タイオウ</t>
    </rPh>
    <rPh sb="45" eb="47">
      <t>チュウカン</t>
    </rPh>
    <rPh sb="48" eb="49">
      <t>ニシ</t>
    </rPh>
    <rPh sb="51" eb="53">
      <t>イソウ</t>
    </rPh>
    <rPh sb="56" eb="58">
      <t>チャクショク</t>
    </rPh>
    <rPh sb="58" eb="59">
      <t>ヒン</t>
    </rPh>
    <rPh sb="60" eb="61">
      <t>ヒト</t>
    </rPh>
    <phoneticPr fontId="10"/>
  </si>
  <si>
    <t>地下タンク移送禁止</t>
    <phoneticPr fontId="10"/>
  </si>
  <si>
    <t>(気がかり)
　軽灰仕込み量+10Lの傾向あり。</t>
    <rPh sb="1" eb="2">
      <t>キ</t>
    </rPh>
    <rPh sb="8" eb="9">
      <t>ケイ</t>
    </rPh>
    <rPh sb="9" eb="10">
      <t>ハイ</t>
    </rPh>
    <rPh sb="10" eb="12">
      <t>シコ</t>
    </rPh>
    <rPh sb="13" eb="14">
      <t>リョウ</t>
    </rPh>
    <rPh sb="19" eb="21">
      <t>ケイコウ</t>
    </rPh>
    <phoneticPr fontId="10"/>
  </si>
  <si>
    <t>↓全系洗浄後初バッチ</t>
    <rPh sb="1" eb="3">
      <t>ゼンケイ</t>
    </rPh>
    <rPh sb="3" eb="6">
      <t>センジョウゴ</t>
    </rPh>
    <rPh sb="6" eb="7">
      <t>ハツ</t>
    </rPh>
    <phoneticPr fontId="10"/>
  </si>
  <si>
    <r>
      <t xml:space="preserve">(工程停止指示)
　次B(2302015)は停止。
</t>
    </r>
    <r>
      <rPr>
        <b/>
        <u/>
        <sz val="11"/>
        <color rgb="FFFF0000"/>
        <rFont val="游ゴシック"/>
        <family val="3"/>
        <charset val="128"/>
        <scheme val="minor"/>
      </rPr>
      <t>※原料（ｎ-ブタノール）受け入れの対応は実施していない。
　受け入れ可能であった（20.5m3）。</t>
    </r>
    <rPh sb="1" eb="3">
      <t>コウテイ</t>
    </rPh>
    <rPh sb="3" eb="5">
      <t>テイシ</t>
    </rPh>
    <rPh sb="5" eb="7">
      <t>シジ</t>
    </rPh>
    <rPh sb="10" eb="11">
      <t>ジ</t>
    </rPh>
    <rPh sb="22" eb="24">
      <t>テイシ</t>
    </rPh>
    <rPh sb="28" eb="30">
      <t>ゲンリョウ</t>
    </rPh>
    <rPh sb="39" eb="40">
      <t>ウ</t>
    </rPh>
    <rPh sb="41" eb="42">
      <t>イ</t>
    </rPh>
    <rPh sb="44" eb="46">
      <t>タイオウ</t>
    </rPh>
    <rPh sb="47" eb="49">
      <t>ジッシ</t>
    </rPh>
    <rPh sb="57" eb="58">
      <t>ウ</t>
    </rPh>
    <rPh sb="59" eb="60">
      <t>イ</t>
    </rPh>
    <rPh sb="61" eb="63">
      <t>カノウ</t>
    </rPh>
    <phoneticPr fontId="10"/>
  </si>
  <si>
    <t>2302011B
+
2302012A</t>
    <phoneticPr fontId="10"/>
  </si>
  <si>
    <t>空</t>
    <rPh sb="0" eb="1">
      <t>カラ</t>
    </rPh>
    <phoneticPr fontId="10"/>
  </si>
  <si>
    <t>-</t>
    <phoneticPr fontId="10"/>
  </si>
  <si>
    <r>
      <t>(工程停止指示)
　次B(2302015)は停止。
　</t>
    </r>
    <r>
      <rPr>
        <u/>
        <sz val="11"/>
        <color rgb="FFFF0000"/>
        <rFont val="游ゴシック"/>
        <family val="3"/>
        <charset val="128"/>
        <scheme val="minor"/>
      </rPr>
      <t>移送禁止そのまま。</t>
    </r>
    <rPh sb="1" eb="3">
      <t>コウテイ</t>
    </rPh>
    <rPh sb="3" eb="5">
      <t>テイシ</t>
    </rPh>
    <rPh sb="5" eb="7">
      <t>シジ</t>
    </rPh>
    <rPh sb="10" eb="11">
      <t>ジ</t>
    </rPh>
    <rPh sb="22" eb="24">
      <t>テイシ</t>
    </rPh>
    <phoneticPr fontId="10"/>
  </si>
  <si>
    <r>
      <t>(気がかり)
　軽灰仕込み量+10Lの傾向あり。
　</t>
    </r>
    <r>
      <rPr>
        <u/>
        <sz val="11"/>
        <color rgb="FFFF0000"/>
        <rFont val="游ゴシック"/>
        <family val="3"/>
        <charset val="128"/>
        <scheme val="minor"/>
      </rPr>
      <t>移送禁止そのまま。</t>
    </r>
    <rPh sb="1" eb="2">
      <t>キ</t>
    </rPh>
    <rPh sb="8" eb="9">
      <t>ケイ</t>
    </rPh>
    <rPh sb="9" eb="10">
      <t>ハイ</t>
    </rPh>
    <rPh sb="10" eb="12">
      <t>シコ</t>
    </rPh>
    <rPh sb="13" eb="14">
      <t>リョウ</t>
    </rPh>
    <rPh sb="19" eb="21">
      <t>ケイコウ</t>
    </rPh>
    <rPh sb="26" eb="30">
      <t>イソウキンシ</t>
    </rPh>
    <phoneticPr fontId="10"/>
  </si>
  <si>
    <t xml:space="preserve">地下タンク移送禁止
</t>
    <rPh sb="7" eb="9">
      <t>キンシ</t>
    </rPh>
    <phoneticPr fontId="10"/>
  </si>
  <si>
    <t>2023/2/17（状態）</t>
    <rPh sb="10" eb="12">
      <t>ジョウタイ</t>
    </rPh>
    <phoneticPr fontId="10"/>
  </si>
  <si>
    <t>2023/2/17（指示）</t>
    <rPh sb="10" eb="12">
      <t>シジ</t>
    </rPh>
    <phoneticPr fontId="10"/>
  </si>
  <si>
    <t>地下タンク移送禁止
2302012Bの処置を優先する。</t>
    <rPh sb="7" eb="9">
      <t>キンシ</t>
    </rPh>
    <rPh sb="19" eb="21">
      <t>ショチ</t>
    </rPh>
    <rPh sb="22" eb="24">
      <t>ユウセン</t>
    </rPh>
    <phoneticPr fontId="10"/>
  </si>
  <si>
    <t>その他</t>
    <rPh sb="2" eb="3">
      <t>ホカ</t>
    </rPh>
    <phoneticPr fontId="10"/>
  </si>
  <si>
    <t>データ解析を行い原因追及実施。</t>
    <rPh sb="3" eb="5">
      <t>カイセキ</t>
    </rPh>
    <rPh sb="6" eb="7">
      <t>オコナ</t>
    </rPh>
    <rPh sb="8" eb="10">
      <t>ゲンイン</t>
    </rPh>
    <rPh sb="10" eb="12">
      <t>ツイキュウ</t>
    </rPh>
    <rPh sb="12" eb="14">
      <t>ジッシ</t>
    </rPh>
    <phoneticPr fontId="10"/>
  </si>
  <si>
    <t>１）データ解析を行い原因追及実施。
２）スケジュール確認。
　以下のスケジュールで生産計画の見直し実施。出荷の影響を確認する。
　・～2/26：手直し及び、原因究明対応。
　・2/27：生産再開。</t>
    <rPh sb="5" eb="7">
      <t>カイセキ</t>
    </rPh>
    <rPh sb="8" eb="9">
      <t>オコナ</t>
    </rPh>
    <rPh sb="10" eb="12">
      <t>ゲンイン</t>
    </rPh>
    <rPh sb="12" eb="14">
      <t>ツイキュウ</t>
    </rPh>
    <rPh sb="14" eb="16">
      <t>ジッシ</t>
    </rPh>
    <rPh sb="26" eb="28">
      <t>カクニン</t>
    </rPh>
    <rPh sb="31" eb="33">
      <t>イカ</t>
    </rPh>
    <rPh sb="41" eb="43">
      <t>セイサン</t>
    </rPh>
    <rPh sb="43" eb="45">
      <t>ケイカク</t>
    </rPh>
    <rPh sb="46" eb="48">
      <t>ミナオ</t>
    </rPh>
    <rPh sb="49" eb="51">
      <t>ジッシ</t>
    </rPh>
    <rPh sb="52" eb="54">
      <t>シュッカ</t>
    </rPh>
    <rPh sb="55" eb="57">
      <t>エイキョウ</t>
    </rPh>
    <rPh sb="58" eb="60">
      <t>カクニン</t>
    </rPh>
    <rPh sb="72" eb="74">
      <t>テナオ</t>
    </rPh>
    <rPh sb="75" eb="76">
      <t>オヨ</t>
    </rPh>
    <rPh sb="78" eb="80">
      <t>ゲンイン</t>
    </rPh>
    <rPh sb="80" eb="82">
      <t>キュウメイ</t>
    </rPh>
    <rPh sb="82" eb="84">
      <t>タイオウ</t>
    </rPh>
    <rPh sb="93" eb="95">
      <t>セイサン</t>
    </rPh>
    <rPh sb="95" eb="97">
      <t>サイカイ</t>
    </rPh>
    <phoneticPr fontId="10"/>
  </si>
  <si>
    <t>工程状況申し送り</t>
    <rPh sb="0" eb="4">
      <t>コウテイジョウキョウ</t>
    </rPh>
    <rPh sb="4" eb="5">
      <t>モウ</t>
    </rPh>
    <rPh sb="6" eb="7">
      <t>オク</t>
    </rPh>
    <phoneticPr fontId="10"/>
  </si>
  <si>
    <r>
      <t>　異常処置基準書の工程「脱色～濾過～移送」No16から実施。
　低沸、脱色（活性炭5.0Kg）を実施する。
　</t>
    </r>
    <r>
      <rPr>
        <u/>
        <sz val="11"/>
        <color rgb="FFFF0000"/>
        <rFont val="游ゴシック"/>
        <family val="3"/>
        <charset val="128"/>
        <scheme val="minor"/>
      </rPr>
      <t>活性炭濾過器の残渣落としを事前に実施する。</t>
    </r>
    <r>
      <rPr>
        <sz val="11"/>
        <color theme="1"/>
        <rFont val="游ゴシック"/>
        <family val="2"/>
        <scheme val="minor"/>
      </rPr>
      <t xml:space="preserve">
　濾過後は中間タンク止めとして、通常の工程分析及び、手直し前後のｻﾝﾌﾟﾙAPHAを比較し効果の確認実施（APHA標準液は品管に準備してもらう）。
　APHA50以上の判断をした場合、異常処置基準書の工程「脱色～濾過～移送」No16から実施。
　低沸、脱色（活性炭5.0Kg）を実施する。
　APHA規格を満たした場合、2/20非定常分析依頼にてAPHAを分析確認してもらい地下ﾀﾝｸ移送判断を行う。</t>
    </r>
    <rPh sb="1" eb="5">
      <t>イジョウショチ</t>
    </rPh>
    <rPh sb="5" eb="8">
      <t>キジュンショ</t>
    </rPh>
    <rPh sb="9" eb="11">
      <t>コウテイ</t>
    </rPh>
    <rPh sb="27" eb="29">
      <t>ジッシ</t>
    </rPh>
    <rPh sb="32" eb="34">
      <t>テイフツ</t>
    </rPh>
    <rPh sb="35" eb="37">
      <t>ダッショク</t>
    </rPh>
    <rPh sb="38" eb="41">
      <t>カッセイタン</t>
    </rPh>
    <rPh sb="48" eb="50">
      <t>ジッシ</t>
    </rPh>
    <rPh sb="55" eb="58">
      <t>カッセイタン</t>
    </rPh>
    <rPh sb="58" eb="61">
      <t>ロカキ</t>
    </rPh>
    <rPh sb="62" eb="64">
      <t>ザンサ</t>
    </rPh>
    <rPh sb="64" eb="65">
      <t>オ</t>
    </rPh>
    <rPh sb="68" eb="70">
      <t>ジゼン</t>
    </rPh>
    <rPh sb="71" eb="73">
      <t>ジッシ</t>
    </rPh>
    <rPh sb="78" eb="80">
      <t>ロカ</t>
    </rPh>
    <rPh sb="80" eb="81">
      <t>ゴ</t>
    </rPh>
    <rPh sb="82" eb="84">
      <t>チュウカン</t>
    </rPh>
    <rPh sb="87" eb="88">
      <t>ト</t>
    </rPh>
    <rPh sb="93" eb="95">
      <t>ツウジョウ</t>
    </rPh>
    <rPh sb="96" eb="98">
      <t>コウテイ</t>
    </rPh>
    <rPh sb="98" eb="100">
      <t>ブンセキ</t>
    </rPh>
    <rPh sb="100" eb="101">
      <t>オヨ</t>
    </rPh>
    <rPh sb="103" eb="105">
      <t>テナオ</t>
    </rPh>
    <rPh sb="106" eb="108">
      <t>ゼンゴ</t>
    </rPh>
    <rPh sb="119" eb="121">
      <t>ヒカク</t>
    </rPh>
    <rPh sb="122" eb="124">
      <t>コウカ</t>
    </rPh>
    <rPh sb="125" eb="127">
      <t>カクニン</t>
    </rPh>
    <rPh sb="127" eb="129">
      <t>ジッシ</t>
    </rPh>
    <rPh sb="134" eb="137">
      <t>ヒョウジュンエキ</t>
    </rPh>
    <rPh sb="138" eb="140">
      <t>ヒンカン</t>
    </rPh>
    <rPh sb="141" eb="143">
      <t>ジュンビ</t>
    </rPh>
    <rPh sb="158" eb="160">
      <t>イジョウ</t>
    </rPh>
    <rPh sb="161" eb="163">
      <t>ハンダン</t>
    </rPh>
    <rPh sb="166" eb="168">
      <t>バアイ</t>
    </rPh>
    <rPh sb="227" eb="229">
      <t>キカク</t>
    </rPh>
    <rPh sb="230" eb="231">
      <t>ミ</t>
    </rPh>
    <rPh sb="234" eb="236">
      <t>バアイ</t>
    </rPh>
    <rPh sb="241" eb="244">
      <t>ヒテイジョウ</t>
    </rPh>
    <rPh sb="244" eb="246">
      <t>ブンセキ</t>
    </rPh>
    <rPh sb="246" eb="248">
      <t>イライ</t>
    </rPh>
    <rPh sb="255" eb="257">
      <t>ブンセキ</t>
    </rPh>
    <rPh sb="257" eb="259">
      <t>カクニン</t>
    </rPh>
    <rPh sb="264" eb="266">
      <t>チカ</t>
    </rPh>
    <rPh sb="269" eb="271">
      <t>イソウ</t>
    </rPh>
    <rPh sb="271" eb="273">
      <t>ハンダン</t>
    </rPh>
    <rPh sb="274" eb="275">
      <t>オコナ</t>
    </rPh>
    <phoneticPr fontId="10"/>
  </si>
  <si>
    <r>
      <rPr>
        <b/>
        <u/>
        <sz val="11"/>
        <rFont val="Meiryo UI"/>
        <family val="3"/>
        <charset val="128"/>
      </rPr>
      <t>1）対応
(2/15　打合せ後指示事項)吉本、津島、上杉、児山</t>
    </r>
    <r>
      <rPr>
        <sz val="11"/>
        <rFont val="Meiryo UI"/>
        <family val="3"/>
        <charset val="128"/>
      </rPr>
      <t xml:space="preserve">
(指示事項)
①	該当品は中間タンク止めとして工程分析確認実施。
　　　　工程分析値に異常逸脱が無い場合、非定常にて他項目を分析依頼実施。
　　　　酢酸+ブタノール値　規格外れ　（規格：6.71以下）　7.86　（2/15）
　　　　GC測定結果が通常と違う値の項目もあるのでGCの確認をお願いしたい（品管依頼）
　　　　非定常分析依頼にて全項目分析実施（2/16）
②	脱トルエンの半分は地下タンク移送しているので、サンプリングし着色確認実施。
　　　　着色を確認したら該当の地下タンクには移送しない。
　　　　地下タンクサンプリング　着色無　確認済み　（2/15）
③	該当ロットの異常逸脱確認(手順、条件基準etc)。
　　　　工程日誌等確認したが、工程の異常逸脱はなし（2/16）
④	該当ロットの工程上の気がかり抽出。
　　　　長期保管していたクエン酸を使用（イーシン）仕込み時にブロックあり(手で壊れる)。
　　　　もしかしたら、エステル化反応がうまくいっていないのではないだろうか？不名物③が
　　　　少ないという事は。（甲斐寿）
⑤	次回、脱色工程にて同様の着色が確認されたら安全なポイントにて工程停止。
　　　　№2302011-B同様に2302012-Aも着色が見られるが、正確なアッパーは不明であり、
　　　　GC結果酢酸+ﾌﾞﾀﾉｰﾙちは6.41と基準内に入っているが、アッパーがわからないので朝
　　　　まで中間製品ﾀﾝｸに在中で地下タンクに移送してません。
(追加指示事項)
１．データ解析指示
　①№2302001～工程管理データ追加確認。
　②№2302001～日誌PDFフォルダー保存。
　③№2302001～トレンドデータ確認。
２．工程停止指示</t>
    </r>
    <r>
      <rPr>
        <b/>
        <u/>
        <sz val="11"/>
        <rFont val="Meiryo UI"/>
        <family val="3"/>
        <charset val="128"/>
      </rPr>
      <t>※指示書発行。</t>
    </r>
    <r>
      <rPr>
        <sz val="11"/>
        <rFont val="Meiryo UI"/>
        <family val="3"/>
        <charset val="128"/>
      </rPr>
      <t xml:space="preserve">
　①№2302014にて工程停止。
　①明日ブタノール受け入れ対策として、エステル化槽にブタノール仕込み。
　②2302012B脱トルエン工程着色対策として、活性炭増量検討(変更管理計画書提出)。
３．非定常分析
　No.2302011-B…全項目分析
　No.2302012-A(中間タンク品)、No.2302011-A(地下タンク品)…APHA
追記（指示書作業実施）2/16　前夜勤
中間タンク東の液（2302011B）を中間タンク西に移送して一つにまとめた。
（2302011B+2302012A）
　2302012B変更管理にて活性炭仕込みを５Ｋｇに増やし脱色を行った。
　中間タンク移送時にサンプリング着色確認を行った所、着色を確認した。
　上司連絡　工程停止の連絡を受ける。
１）非定常分析　（2302012B）APHA確認。
２）中間タンク東にストックし明日指示を待つ　　再低沸準備　
３）ブタノール抜き出し準備　　非定常許可書準備（再使用）明日受入の為、D/M抜出にて対応
　　　　　　　　　　　　　　　　　　　　　　　　　　　　　　　　　　　　　　　　　　　　　　　　　　　　　　　　　　　　　　　　　　　　　　　　　　　　</t>
    </r>
    <rPh sb="2" eb="4">
      <t>タイオウ</t>
    </rPh>
    <rPh sb="3" eb="4">
      <t>オウタイ</t>
    </rPh>
    <rPh sb="20" eb="22">
      <t>ヨシモト</t>
    </rPh>
    <rPh sb="23" eb="25">
      <t>ツシマ</t>
    </rPh>
    <rPh sb="26" eb="28">
      <t>ウエスギ</t>
    </rPh>
    <rPh sb="29" eb="31">
      <t>コヤマ</t>
    </rPh>
    <rPh sb="108" eb="110">
      <t>サクサン</t>
    </rPh>
    <rPh sb="116" eb="117">
      <t>チ</t>
    </rPh>
    <rPh sb="124" eb="126">
      <t>キカク</t>
    </rPh>
    <rPh sb="131" eb="133">
      <t>イカ</t>
    </rPh>
    <rPh sb="195" eb="202">
      <t>ヒテイジョウブンセキイライ</t>
    </rPh>
    <rPh sb="204" eb="207">
      <t>ゼンコウモク</t>
    </rPh>
    <rPh sb="207" eb="211">
      <t>ブンセキジッシ</t>
    </rPh>
    <rPh sb="291" eb="293">
      <t>チカ</t>
    </rPh>
    <rPh sb="303" eb="306">
      <t>チャクショクナシ</t>
    </rPh>
    <rPh sb="307" eb="310">
      <t>カクニンズ</t>
    </rPh>
    <rPh sb="351" eb="355">
      <t>コウテイニッシ</t>
    </rPh>
    <rPh sb="355" eb="356">
      <t>トウ</t>
    </rPh>
    <rPh sb="356" eb="358">
      <t>カクニン</t>
    </rPh>
    <rPh sb="362" eb="364">
      <t>コウテイ</t>
    </rPh>
    <rPh sb="365" eb="369">
      <t>イジョウイツダツ</t>
    </rPh>
    <rPh sb="403" eb="407">
      <t>チョウキホカン</t>
    </rPh>
    <rPh sb="414" eb="415">
      <t>サン</t>
    </rPh>
    <rPh sb="416" eb="418">
      <t>シヨウ</t>
    </rPh>
    <rPh sb="424" eb="426">
      <t>シコ</t>
    </rPh>
    <rPh sb="427" eb="428">
      <t>ジ</t>
    </rPh>
    <rPh sb="436" eb="437">
      <t>テ</t>
    </rPh>
    <rPh sb="438" eb="439">
      <t>コワ</t>
    </rPh>
    <rPh sb="459" eb="460">
      <t>カ</t>
    </rPh>
    <rPh sb="460" eb="462">
      <t>ハンノウ</t>
    </rPh>
    <rPh sb="482" eb="485">
      <t>フメイブツ</t>
    </rPh>
    <rPh sb="492" eb="493">
      <t>スク</t>
    </rPh>
    <rPh sb="498" eb="499">
      <t>コト</t>
    </rPh>
    <rPh sb="502" eb="504">
      <t>カイ</t>
    </rPh>
    <rPh sb="559" eb="561">
      <t>ドウヨウ</t>
    </rPh>
    <rPh sb="572" eb="574">
      <t>チャクショク</t>
    </rPh>
    <rPh sb="575" eb="576">
      <t>ミ</t>
    </rPh>
    <rPh sb="581" eb="583">
      <t>セイカク</t>
    </rPh>
    <rPh sb="589" eb="591">
      <t>フメイ</t>
    </rPh>
    <rPh sb="602" eb="604">
      <t>ケッカ</t>
    </rPh>
    <rPh sb="604" eb="606">
      <t>サクサン</t>
    </rPh>
    <rPh sb="620" eb="623">
      <t>キジュンナイ</t>
    </rPh>
    <rPh sb="624" eb="625">
      <t>ハイ</t>
    </rPh>
    <rPh sb="643" eb="644">
      <t>アサ</t>
    </rPh>
    <rPh sb="651" eb="655">
      <t>チュウカンセイヒン</t>
    </rPh>
    <rPh sb="659" eb="661">
      <t>ザイチュウ</t>
    </rPh>
    <rPh sb="662" eb="664">
      <t>チカ</t>
    </rPh>
    <rPh sb="668" eb="670">
      <t>イソウ</t>
    </rPh>
    <rPh sb="683" eb="685">
      <t>ツイカ</t>
    </rPh>
    <rPh sb="685" eb="687">
      <t>シジ</t>
    </rPh>
    <rPh sb="687" eb="689">
      <t>ジコウ</t>
    </rPh>
    <rPh sb="696" eb="698">
      <t>カイセキ</t>
    </rPh>
    <rPh sb="698" eb="700">
      <t>シジ</t>
    </rPh>
    <rPh sb="712" eb="714">
      <t>コウテイ</t>
    </rPh>
    <rPh sb="714" eb="716">
      <t>カンリ</t>
    </rPh>
    <rPh sb="719" eb="721">
      <t>ツイカ</t>
    </rPh>
    <rPh sb="721" eb="723">
      <t>カクニン</t>
    </rPh>
    <rPh sb="736" eb="738">
      <t>ニッシ</t>
    </rPh>
    <rPh sb="746" eb="748">
      <t>ホゾン</t>
    </rPh>
    <rPh sb="768" eb="770">
      <t>カクニン</t>
    </rPh>
    <rPh sb="774" eb="776">
      <t>コウテイ</t>
    </rPh>
    <rPh sb="776" eb="778">
      <t>テイシ</t>
    </rPh>
    <rPh sb="778" eb="780">
      <t>シジ</t>
    </rPh>
    <rPh sb="781" eb="784">
      <t>シジショ</t>
    </rPh>
    <rPh sb="784" eb="786">
      <t>ハッコウ</t>
    </rPh>
    <rPh sb="800" eb="802">
      <t>コウテイ</t>
    </rPh>
    <rPh sb="802" eb="804">
      <t>テイシ</t>
    </rPh>
    <rPh sb="808" eb="810">
      <t>アス</t>
    </rPh>
    <rPh sb="815" eb="816">
      <t>ウ</t>
    </rPh>
    <rPh sb="817" eb="818">
      <t>イ</t>
    </rPh>
    <rPh sb="819" eb="821">
      <t>タイサク</t>
    </rPh>
    <rPh sb="829" eb="830">
      <t>カ</t>
    </rPh>
    <rPh sb="830" eb="831">
      <t>ソウ</t>
    </rPh>
    <rPh sb="837" eb="839">
      <t>シコ</t>
    </rPh>
    <rPh sb="852" eb="853">
      <t>ダツ</t>
    </rPh>
    <rPh sb="857" eb="859">
      <t>コウテイ</t>
    </rPh>
    <rPh sb="859" eb="861">
      <t>チャクショク</t>
    </rPh>
    <rPh sb="861" eb="863">
      <t>タイサク</t>
    </rPh>
    <rPh sb="867" eb="872">
      <t>カッセイタンゾウリョウ</t>
    </rPh>
    <rPh sb="872" eb="874">
      <t>ケントウ</t>
    </rPh>
    <rPh sb="875" eb="879">
      <t>ヘンコウカンリ</t>
    </rPh>
    <rPh sb="879" eb="882">
      <t>ケイカクショ</t>
    </rPh>
    <rPh sb="882" eb="884">
      <t>テイシュツ</t>
    </rPh>
    <rPh sb="889" eb="892">
      <t>ヒテイジョウ</t>
    </rPh>
    <rPh sb="892" eb="894">
      <t>ブンセキ</t>
    </rPh>
    <rPh sb="909" eb="914">
      <t>ゼンコウモクブンセキ</t>
    </rPh>
    <rPh sb="929" eb="931">
      <t>チュウカン</t>
    </rPh>
    <rPh sb="934" eb="935">
      <t>ヒン</t>
    </rPh>
    <rPh sb="950" eb="952">
      <t>チカ</t>
    </rPh>
    <rPh sb="955" eb="956">
      <t>ヒン</t>
    </rPh>
    <rPh sb="964" eb="966">
      <t>ツイキ</t>
    </rPh>
    <rPh sb="967" eb="969">
      <t>シジ</t>
    </rPh>
    <rPh sb="969" eb="970">
      <t>ショ</t>
    </rPh>
    <rPh sb="970" eb="974">
      <t>サギョウジッシ</t>
    </rPh>
    <rPh sb="980" eb="983">
      <t>ゼンヤキン</t>
    </rPh>
    <rPh sb="984" eb="986">
      <t>チュウカン</t>
    </rPh>
    <rPh sb="989" eb="990">
      <t>ヒガシ</t>
    </rPh>
    <rPh sb="991" eb="992">
      <t>エキ</t>
    </rPh>
    <rPh sb="1003" eb="1005">
      <t>チュウカン</t>
    </rPh>
    <rPh sb="1008" eb="1009">
      <t>ニシ</t>
    </rPh>
    <rPh sb="1010" eb="1012">
      <t>イソウ</t>
    </rPh>
    <rPh sb="1014" eb="1015">
      <t>ヒト</t>
    </rPh>
    <rPh sb="1069" eb="1070">
      <t>フ</t>
    </rPh>
    <rPh sb="1088" eb="1089">
      <t>ジ</t>
    </rPh>
    <rPh sb="1101" eb="1102">
      <t>オコナ</t>
    </rPh>
    <rPh sb="1104" eb="1105">
      <t>トコロ</t>
    </rPh>
    <rPh sb="1106" eb="1108">
      <t>チャクショク</t>
    </rPh>
    <rPh sb="1109" eb="1111">
      <t>カクニン</t>
    </rPh>
    <rPh sb="1116" eb="1120">
      <t>ジョウシレンラク</t>
    </rPh>
    <rPh sb="1121" eb="1125">
      <t>コウテイテイシ</t>
    </rPh>
    <rPh sb="1126" eb="1128">
      <t>レンラク</t>
    </rPh>
    <rPh sb="1129" eb="1130">
      <t>ウ</t>
    </rPh>
    <rPh sb="1136" eb="1141">
      <t>ヒテイジョウブンセキ</t>
    </rPh>
    <rPh sb="1156" eb="1158">
      <t>カクニン</t>
    </rPh>
    <rPh sb="1162" eb="1164">
      <t>チュウカン</t>
    </rPh>
    <rPh sb="1167" eb="1168">
      <t>ヒガシ</t>
    </rPh>
    <rPh sb="1174" eb="1176">
      <t>アス</t>
    </rPh>
    <rPh sb="1176" eb="1178">
      <t>シジ</t>
    </rPh>
    <rPh sb="1179" eb="1180">
      <t>マ</t>
    </rPh>
    <rPh sb="1183" eb="1184">
      <t>サイ</t>
    </rPh>
    <rPh sb="1184" eb="1186">
      <t>テイフツ</t>
    </rPh>
    <rPh sb="1186" eb="1188">
      <t>ジュンビ</t>
    </rPh>
    <rPh sb="1197" eb="1198">
      <t>ヌ</t>
    </rPh>
    <rPh sb="1199" eb="1200">
      <t>ダ</t>
    </rPh>
    <rPh sb="1201" eb="1203">
      <t>ジュンビ</t>
    </rPh>
    <rPh sb="1218" eb="1222">
      <t>アスウケイレ</t>
    </rPh>
    <rPh sb="1223" eb="1224">
      <t>タメ</t>
    </rPh>
    <rPh sb="1228" eb="1230">
      <t>ヌキダシ</t>
    </rPh>
    <rPh sb="1232" eb="1234">
      <t>タイオウ</t>
    </rPh>
    <phoneticPr fontId="11"/>
  </si>
  <si>
    <r>
      <t>(着色対策案)
　活性炭5.0Kg処理にて実施したが、中間タンク品は以下の品質であった。
　</t>
    </r>
    <r>
      <rPr>
        <u/>
        <sz val="11"/>
        <color rgb="FFFF0000"/>
        <rFont val="游ゴシック"/>
        <family val="3"/>
        <charset val="128"/>
        <scheme val="minor"/>
      </rPr>
      <t>・酢酸＋ﾌﾞﾀ：7.34（社内規格参考値外れ6.71以下）</t>
    </r>
    <r>
      <rPr>
        <sz val="11"/>
        <color theme="1"/>
        <rFont val="游ゴシック"/>
        <family val="2"/>
        <scheme val="minor"/>
      </rPr>
      <t xml:space="preserve">
　</t>
    </r>
    <r>
      <rPr>
        <u/>
        <sz val="11"/>
        <color rgb="FFFF0000"/>
        <rFont val="游ゴシック"/>
        <family val="3"/>
        <charset val="128"/>
        <scheme val="minor"/>
      </rPr>
      <t>・APHA：65（製品規格外れ50以下）</t>
    </r>
    <rPh sb="1" eb="3">
      <t>チャクショク</t>
    </rPh>
    <rPh sb="3" eb="5">
      <t>タイサク</t>
    </rPh>
    <rPh sb="5" eb="6">
      <t>アン</t>
    </rPh>
    <rPh sb="9" eb="12">
      <t>カッセイタン</t>
    </rPh>
    <rPh sb="17" eb="19">
      <t>ショリ</t>
    </rPh>
    <rPh sb="21" eb="23">
      <t>ジッシ</t>
    </rPh>
    <rPh sb="27" eb="29">
      <t>チュウカン</t>
    </rPh>
    <rPh sb="32" eb="33">
      <t>ヒン</t>
    </rPh>
    <rPh sb="34" eb="36">
      <t>イカ</t>
    </rPh>
    <rPh sb="37" eb="39">
      <t>ヒンシツ</t>
    </rPh>
    <rPh sb="60" eb="62">
      <t>キカク</t>
    </rPh>
    <rPh sb="62" eb="65">
      <t>サンコウチ</t>
    </rPh>
    <rPh sb="65" eb="67">
      <t>ハズレ</t>
    </rPh>
    <rPh sb="72" eb="74">
      <t>イカ</t>
    </rPh>
    <rPh sb="85" eb="87">
      <t>セイヒン</t>
    </rPh>
    <rPh sb="87" eb="89">
      <t>キカク</t>
    </rPh>
    <rPh sb="89" eb="91">
      <t>ハズレ</t>
    </rPh>
    <rPh sb="93" eb="95">
      <t>イカ</t>
    </rPh>
    <rPh sb="95" eb="96">
      <t>）</t>
    </rPh>
    <phoneticPr fontId="10"/>
  </si>
  <si>
    <t>2302012手直し</t>
    <rPh sb="7" eb="9">
      <t>テナオ</t>
    </rPh>
    <phoneticPr fontId="10"/>
  </si>
  <si>
    <r>
      <t xml:space="preserve">（小田コメント20230216）
・２月生産再開からの使用原料の構成と各工程のトレンドを確認し、基準値逸脱だけではなく何らかの異常傾向が見られないか確認をお願いします。
・何らかの影響でエステル化反応のバランスが崩れているとしたら、クエン酸トリブチルの生成量が減り、アセチル化工程の無水酢酸仕込み量がクエン酸トリブチルに対し過剰になります。その影響で炭ソの仕込み量が増えているかもしれません。エステル化工程から解析をしていって下さい。
</t>
    </r>
    <r>
      <rPr>
        <b/>
        <u/>
        <sz val="11"/>
        <color rgb="FFFF0000"/>
        <rFont val="Meiryo UI"/>
        <family val="3"/>
        <charset val="128"/>
      </rPr>
      <t>(中島コメント2023.02.17)</t>
    </r>
    <r>
      <rPr>
        <sz val="11"/>
        <color theme="1"/>
        <rFont val="Meiryo UI"/>
        <family val="3"/>
        <charset val="128"/>
      </rPr>
      <t xml:space="preserve">
・初動対応と指示について確認しました。ありがとうございます。
・現場から指示までの初動の状況を「１）対応」の項へ書き込んで下さい。①現場作業員が実際に行ったこと。②ATBCの異常処置手順書に記載されている手順との整合を確認して下さい。異なっていれば、改訂して全員に周知して下さい。
・デリバリーへ影響しそうです。関係者へ「工場トラブル報告」を作成して、情報共有を進めて下さい。
(2023.02.18)⇒特性要因解析追記（Fe分析）</t>
    </r>
    <rPh sb="1" eb="3">
      <t>オダ</t>
    </rPh>
    <rPh sb="19" eb="20">
      <t>ガツ</t>
    </rPh>
    <rPh sb="20" eb="24">
      <t>セイサンサイカイ</t>
    </rPh>
    <rPh sb="27" eb="29">
      <t>シヨウ</t>
    </rPh>
    <rPh sb="29" eb="31">
      <t>ゲンリョウ</t>
    </rPh>
    <rPh sb="32" eb="34">
      <t>コウセイ</t>
    </rPh>
    <rPh sb="35" eb="36">
      <t>カク</t>
    </rPh>
    <rPh sb="36" eb="38">
      <t>コウテイ</t>
    </rPh>
    <rPh sb="44" eb="46">
      <t>カクニン</t>
    </rPh>
    <rPh sb="59" eb="60">
      <t>ナン</t>
    </rPh>
    <rPh sb="63" eb="67">
      <t>イジョウケイコウ</t>
    </rPh>
    <rPh sb="68" eb="69">
      <t>ミ</t>
    </rPh>
    <rPh sb="74" eb="76">
      <t>カクニン</t>
    </rPh>
    <rPh sb="78" eb="79">
      <t>ネガ</t>
    </rPh>
    <rPh sb="86" eb="87">
      <t>ナン</t>
    </rPh>
    <rPh sb="90" eb="92">
      <t>エイキョウ</t>
    </rPh>
    <rPh sb="106" eb="107">
      <t>クズ</t>
    </rPh>
    <rPh sb="200" eb="201">
      <t>カ</t>
    </rPh>
    <rPh sb="201" eb="203">
      <t>コウテイ</t>
    </rPh>
    <rPh sb="205" eb="207">
      <t>カイセキ</t>
    </rPh>
    <rPh sb="213" eb="214">
      <t>クダ</t>
    </rPh>
    <rPh sb="219" eb="221">
      <t>ナカシマ</t>
    </rPh>
    <rPh sb="238" eb="240">
      <t>ショドウ</t>
    </rPh>
    <rPh sb="240" eb="242">
      <t>タイオウ</t>
    </rPh>
    <rPh sb="243" eb="245">
      <t>シジ</t>
    </rPh>
    <rPh sb="249" eb="251">
      <t>カクニン</t>
    </rPh>
    <rPh sb="269" eb="271">
      <t>ゲンバ</t>
    </rPh>
    <rPh sb="273" eb="275">
      <t>シジ</t>
    </rPh>
    <rPh sb="278" eb="280">
      <t>ショドウ</t>
    </rPh>
    <rPh sb="281" eb="283">
      <t>ジョウキョウ</t>
    </rPh>
    <rPh sb="287" eb="289">
      <t>タイオウ</t>
    </rPh>
    <rPh sb="291" eb="292">
      <t>コウ</t>
    </rPh>
    <rPh sb="293" eb="294">
      <t>カ</t>
    </rPh>
    <rPh sb="295" eb="296">
      <t>コ</t>
    </rPh>
    <rPh sb="298" eb="299">
      <t>クダ</t>
    </rPh>
    <rPh sb="303" eb="305">
      <t>ゲンバ</t>
    </rPh>
    <rPh sb="305" eb="308">
      <t>サギョウイン</t>
    </rPh>
    <rPh sb="309" eb="311">
      <t>ジッサイ</t>
    </rPh>
    <rPh sb="312" eb="313">
      <t>オコナ</t>
    </rPh>
    <rPh sb="324" eb="326">
      <t>イジョウ</t>
    </rPh>
    <rPh sb="326" eb="328">
      <t>ショチ</t>
    </rPh>
    <rPh sb="328" eb="330">
      <t>テジュン</t>
    </rPh>
    <rPh sb="330" eb="331">
      <t>ショ</t>
    </rPh>
    <rPh sb="332" eb="334">
      <t>キサイ</t>
    </rPh>
    <rPh sb="339" eb="341">
      <t>テジュン</t>
    </rPh>
    <rPh sb="343" eb="345">
      <t>セイゴウ</t>
    </rPh>
    <rPh sb="346" eb="348">
      <t>カクニン</t>
    </rPh>
    <rPh sb="350" eb="351">
      <t>クダ</t>
    </rPh>
    <rPh sb="354" eb="355">
      <t>コト</t>
    </rPh>
    <rPh sb="362" eb="364">
      <t>カイテイ</t>
    </rPh>
    <rPh sb="366" eb="368">
      <t>ゼンイン</t>
    </rPh>
    <rPh sb="369" eb="371">
      <t>シュウチ</t>
    </rPh>
    <rPh sb="373" eb="374">
      <t>クダ</t>
    </rPh>
    <rPh sb="385" eb="387">
      <t>エイキョウ</t>
    </rPh>
    <rPh sb="393" eb="396">
      <t>カンケイシャ</t>
    </rPh>
    <rPh sb="398" eb="400">
      <t>コウジョウ</t>
    </rPh>
    <rPh sb="404" eb="406">
      <t>ホウコク</t>
    </rPh>
    <rPh sb="408" eb="410">
      <t>サクセイ</t>
    </rPh>
    <rPh sb="413" eb="415">
      <t>ジョウホウ</t>
    </rPh>
    <rPh sb="415" eb="417">
      <t>キョウユウ</t>
    </rPh>
    <rPh sb="418" eb="419">
      <t>スス</t>
    </rPh>
    <rPh sb="421" eb="422">
      <t>クダ</t>
    </rPh>
    <rPh sb="439" eb="441">
      <t>トクセイ</t>
    </rPh>
    <rPh sb="441" eb="443">
      <t>ヨウイン</t>
    </rPh>
    <rPh sb="443" eb="445">
      <t>カイセキ</t>
    </rPh>
    <rPh sb="445" eb="447">
      <t>ツイキ</t>
    </rPh>
    <rPh sb="450" eb="452">
      <t>ブンセキ</t>
    </rPh>
    <phoneticPr fontId="10"/>
  </si>
  <si>
    <t>着色調査報告</t>
    <rPh sb="0" eb="2">
      <t>チャクショク</t>
    </rPh>
    <rPh sb="2" eb="4">
      <t>チョウサ</t>
    </rPh>
    <rPh sb="4" eb="6">
      <t>ホウコク</t>
    </rPh>
    <phoneticPr fontId="11"/>
  </si>
  <si>
    <t>作成日：2023.2.19</t>
    <rPh sb="0" eb="2">
      <t>サクセイ</t>
    </rPh>
    <rPh sb="2" eb="3">
      <t>ビ</t>
    </rPh>
    <phoneticPr fontId="11"/>
  </si>
  <si>
    <t>作成者：児山　弘幸</t>
    <rPh sb="0" eb="2">
      <t>サクセイ</t>
    </rPh>
    <rPh sb="2" eb="3">
      <t>シャ</t>
    </rPh>
    <rPh sb="4" eb="6">
      <t>コヤマ</t>
    </rPh>
    <rPh sb="7" eb="9">
      <t>ヒロユキ</t>
    </rPh>
    <phoneticPr fontId="11"/>
  </si>
  <si>
    <t>経緯</t>
    <rPh sb="0" eb="2">
      <t>ケイイ</t>
    </rPh>
    <phoneticPr fontId="11"/>
  </si>
  <si>
    <t>R.No.2302011、2302012において、工程分析にて着色、GC分析項目「酢酸+ブタノール」の値が高くなる異常が発生。</t>
    <rPh sb="25" eb="27">
      <t>コウテイ</t>
    </rPh>
    <rPh sb="27" eb="29">
      <t>ブンセキ</t>
    </rPh>
    <rPh sb="31" eb="33">
      <t>チャクショク</t>
    </rPh>
    <rPh sb="36" eb="38">
      <t>ブンセキ</t>
    </rPh>
    <rPh sb="38" eb="40">
      <t>コウモク</t>
    </rPh>
    <rPh sb="41" eb="43">
      <t>サクサン</t>
    </rPh>
    <rPh sb="51" eb="52">
      <t>アタイ</t>
    </rPh>
    <rPh sb="53" eb="54">
      <t>タカ</t>
    </rPh>
    <rPh sb="57" eb="59">
      <t>イジョウ</t>
    </rPh>
    <rPh sb="60" eb="62">
      <t>ハッセイ</t>
    </rPh>
    <phoneticPr fontId="11"/>
  </si>
  <si>
    <t>着色の要因として、ブターノールの仕込み量不足になり、エステル化反応でクエン酸が通常より残り着色したものと考えられる。</t>
    <rPh sb="0" eb="2">
      <t>チャクショク</t>
    </rPh>
    <rPh sb="3" eb="5">
      <t>ヨウイン</t>
    </rPh>
    <rPh sb="16" eb="18">
      <t>シコ</t>
    </rPh>
    <rPh sb="19" eb="20">
      <t>リョウ</t>
    </rPh>
    <rPh sb="20" eb="22">
      <t>ブソク</t>
    </rPh>
    <rPh sb="30" eb="31">
      <t>カ</t>
    </rPh>
    <rPh sb="31" eb="33">
      <t>ハンノウ</t>
    </rPh>
    <rPh sb="37" eb="38">
      <t>サン</t>
    </rPh>
    <rPh sb="39" eb="41">
      <t>ツウジョウ</t>
    </rPh>
    <rPh sb="43" eb="44">
      <t>ノコ</t>
    </rPh>
    <rPh sb="45" eb="47">
      <t>チャクショク</t>
    </rPh>
    <rPh sb="52" eb="53">
      <t>カンガ</t>
    </rPh>
    <phoneticPr fontId="11"/>
  </si>
  <si>
    <t>結果、エステル化反応で生成したクエン酸トリブチルが少なく、アセチル化反応で無水酢酸が通常より残り、「酢酸+ブタノール」</t>
    <rPh sb="0" eb="2">
      <t>ケッカ</t>
    </rPh>
    <rPh sb="7" eb="8">
      <t>カ</t>
    </rPh>
    <rPh sb="8" eb="10">
      <t>ハンノウ</t>
    </rPh>
    <rPh sb="11" eb="13">
      <t>セイセイ</t>
    </rPh>
    <rPh sb="18" eb="19">
      <t>サン</t>
    </rPh>
    <rPh sb="25" eb="26">
      <t>スク</t>
    </rPh>
    <rPh sb="33" eb="34">
      <t>カ</t>
    </rPh>
    <rPh sb="34" eb="36">
      <t>ハンノウ</t>
    </rPh>
    <rPh sb="37" eb="41">
      <t>ムスイサクサン</t>
    </rPh>
    <rPh sb="42" eb="44">
      <t>ツウジョウ</t>
    </rPh>
    <rPh sb="46" eb="47">
      <t>ノコ</t>
    </rPh>
    <phoneticPr fontId="11"/>
  </si>
  <si>
    <t>の値が高くなったと考察される。</t>
    <rPh sb="9" eb="11">
      <t>コウサツ</t>
    </rPh>
    <phoneticPr fontId="11"/>
  </si>
  <si>
    <t>異常に繋がる要因を調査し、下記にまとめる。</t>
  </si>
  <si>
    <t>エステル化原料仕込み関係</t>
    <rPh sb="4" eb="5">
      <t>カ</t>
    </rPh>
    <rPh sb="5" eb="7">
      <t>ゲンリョウ</t>
    </rPh>
    <rPh sb="7" eb="9">
      <t>シコ</t>
    </rPh>
    <rPh sb="10" eb="12">
      <t>カンケイ</t>
    </rPh>
    <phoneticPr fontId="11"/>
  </si>
  <si>
    <t>①</t>
    <phoneticPr fontId="11"/>
  </si>
  <si>
    <t>仕込み一覧表</t>
    <rPh sb="0" eb="2">
      <t>シコ</t>
    </rPh>
    <rPh sb="3" eb="5">
      <t>イチラン</t>
    </rPh>
    <rPh sb="5" eb="6">
      <t>ヒョウ</t>
    </rPh>
    <phoneticPr fontId="11"/>
  </si>
  <si>
    <t>R.No.</t>
    <phoneticPr fontId="11"/>
  </si>
  <si>
    <t>クエン酸(フレコン)</t>
    <rPh sb="3" eb="4">
      <t>サン</t>
    </rPh>
    <phoneticPr fontId="11"/>
  </si>
  <si>
    <t>クエン酸(紙袋)</t>
    <rPh sb="3" eb="4">
      <t>サン</t>
    </rPh>
    <rPh sb="5" eb="6">
      <t>カミ</t>
    </rPh>
    <rPh sb="6" eb="7">
      <t>フクロ</t>
    </rPh>
    <phoneticPr fontId="11"/>
  </si>
  <si>
    <t>クエン酸
仕込み合計</t>
    <rPh sb="3" eb="4">
      <t>サン</t>
    </rPh>
    <rPh sb="5" eb="7">
      <t>シコ</t>
    </rPh>
    <rPh sb="8" eb="10">
      <t>ゴウケイ</t>
    </rPh>
    <phoneticPr fontId="11"/>
  </si>
  <si>
    <t>管理目標値</t>
    <rPh sb="0" eb="2">
      <t>カンリ</t>
    </rPh>
    <rPh sb="2" eb="5">
      <t>モクヒョウチ</t>
    </rPh>
    <phoneticPr fontId="11"/>
  </si>
  <si>
    <t>ｎ-ブタノール(新)</t>
    <rPh sb="8" eb="9">
      <t>シン</t>
    </rPh>
    <phoneticPr fontId="11"/>
  </si>
  <si>
    <t>ｎ-ブタノール(回収)</t>
    <rPh sb="8" eb="10">
      <t>カイシュウ</t>
    </rPh>
    <phoneticPr fontId="11"/>
  </si>
  <si>
    <t>ブタノール仕込み合計</t>
    <rPh sb="5" eb="7">
      <t>シコ</t>
    </rPh>
    <rPh sb="8" eb="10">
      <t>ゴウケイ</t>
    </rPh>
    <phoneticPr fontId="11"/>
  </si>
  <si>
    <t>トルエン(新)</t>
    <rPh sb="5" eb="6">
      <t>シン</t>
    </rPh>
    <phoneticPr fontId="11"/>
  </si>
  <si>
    <t>トルエン(回収)</t>
    <rPh sb="5" eb="7">
      <t>カイシュウ</t>
    </rPh>
    <phoneticPr fontId="11"/>
  </si>
  <si>
    <t>トルエン仕込み合計</t>
    <rPh sb="4" eb="6">
      <t>シコ</t>
    </rPh>
    <rPh sb="7" eb="9">
      <t>ゴウケイ</t>
    </rPh>
    <phoneticPr fontId="11"/>
  </si>
  <si>
    <t>Lot.No.</t>
    <phoneticPr fontId="11"/>
  </si>
  <si>
    <t>仕込み量</t>
    <rPh sb="0" eb="2">
      <t>シコ</t>
    </rPh>
    <rPh sb="3" eb="4">
      <t>リョウ</t>
    </rPh>
    <phoneticPr fontId="11"/>
  </si>
  <si>
    <t>仕込み量
(純分)</t>
    <rPh sb="0" eb="2">
      <t>シコ</t>
    </rPh>
    <rPh sb="3" eb="4">
      <t>リョウ</t>
    </rPh>
    <rPh sb="6" eb="8">
      <t>ジュンブン</t>
    </rPh>
    <phoneticPr fontId="11"/>
  </si>
  <si>
    <t>フソウ
A202307</t>
    <phoneticPr fontId="11"/>
  </si>
  <si>
    <t>1500㎏</t>
    <phoneticPr fontId="11"/>
  </si>
  <si>
    <t>フソウ
A206307</t>
    <phoneticPr fontId="11"/>
  </si>
  <si>
    <t>100㎏</t>
    <phoneticPr fontId="11"/>
  </si>
  <si>
    <t>1600㎏</t>
    <phoneticPr fontId="11"/>
  </si>
  <si>
    <t>1600+100㎏
（フレコン、紙袋合計）</t>
    <rPh sb="16" eb="17">
      <t>カミ</t>
    </rPh>
    <rPh sb="17" eb="18">
      <t>フクロ</t>
    </rPh>
    <rPh sb="18" eb="20">
      <t>ゴウケイ</t>
    </rPh>
    <phoneticPr fontId="11"/>
  </si>
  <si>
    <t>-</t>
    <phoneticPr fontId="11"/>
  </si>
  <si>
    <t>2155±20㎏
（新、回収の合計）</t>
    <rPh sb="10" eb="11">
      <t>シン</t>
    </rPh>
    <rPh sb="12" eb="14">
      <t>カイシュウ</t>
    </rPh>
    <rPh sb="15" eb="17">
      <t>ゴウケイ</t>
    </rPh>
    <phoneticPr fontId="11"/>
  </si>
  <si>
    <t>2500±20㎏
（新、回収の合計）</t>
    <rPh sb="10" eb="11">
      <t>シン</t>
    </rPh>
    <rPh sb="12" eb="14">
      <t>カイシュウ</t>
    </rPh>
    <rPh sb="15" eb="17">
      <t>ゴウケイ</t>
    </rPh>
    <phoneticPr fontId="11"/>
  </si>
  <si>
    <t>1500㎏</t>
  </si>
  <si>
    <t>22.10.04SF</t>
    <phoneticPr fontId="11"/>
  </si>
  <si>
    <t>イーシン
AZ1/2-2206-096</t>
    <phoneticPr fontId="11"/>
  </si>
  <si>
    <t>②</t>
    <phoneticPr fontId="11"/>
  </si>
  <si>
    <t>上記、仕込み一覧表より、各仕込み量は、管理目標値内の仕込み量であった。</t>
    <rPh sb="0" eb="2">
      <t>ジョウキ</t>
    </rPh>
    <rPh sb="3" eb="5">
      <t>シコ</t>
    </rPh>
    <rPh sb="6" eb="9">
      <t>イチランヒョウ</t>
    </rPh>
    <rPh sb="12" eb="13">
      <t>カク</t>
    </rPh>
    <rPh sb="13" eb="15">
      <t>シコ</t>
    </rPh>
    <rPh sb="16" eb="17">
      <t>リョウ</t>
    </rPh>
    <rPh sb="19" eb="21">
      <t>カンリ</t>
    </rPh>
    <rPh sb="21" eb="24">
      <t>モクヒョウチ</t>
    </rPh>
    <rPh sb="24" eb="25">
      <t>ナイ</t>
    </rPh>
    <rPh sb="26" eb="28">
      <t>シコ</t>
    </rPh>
    <rPh sb="29" eb="30">
      <t>リョウ</t>
    </rPh>
    <phoneticPr fontId="11"/>
  </si>
  <si>
    <t>エステル化反応</t>
    <rPh sb="4" eb="5">
      <t>カ</t>
    </rPh>
    <rPh sb="5" eb="7">
      <t>ハンノウ</t>
    </rPh>
    <phoneticPr fontId="11"/>
  </si>
  <si>
    <t>エステル化温度チャート</t>
    <rPh sb="4" eb="5">
      <t>カ</t>
    </rPh>
    <rPh sb="5" eb="7">
      <t>オンド</t>
    </rPh>
    <phoneticPr fontId="11"/>
  </si>
  <si>
    <t>昇温、反応時間実績、工程分析結果</t>
    <rPh sb="0" eb="2">
      <t>ショウオン</t>
    </rPh>
    <rPh sb="3" eb="5">
      <t>ハンノウ</t>
    </rPh>
    <rPh sb="5" eb="7">
      <t>ジカン</t>
    </rPh>
    <rPh sb="7" eb="9">
      <t>ジッセキ</t>
    </rPh>
    <rPh sb="10" eb="14">
      <t>コウテイブンセキ</t>
    </rPh>
    <rPh sb="14" eb="16">
      <t>ケッカ</t>
    </rPh>
    <phoneticPr fontId="11"/>
  </si>
  <si>
    <t>昇温</t>
    <rPh sb="0" eb="2">
      <t>ショウオン</t>
    </rPh>
    <phoneticPr fontId="11"/>
  </si>
  <si>
    <t>反応時間</t>
    <rPh sb="0" eb="2">
      <t>ハンノウ</t>
    </rPh>
    <rPh sb="2" eb="4">
      <t>ジカン</t>
    </rPh>
    <phoneticPr fontId="11"/>
  </si>
  <si>
    <t>反応温度</t>
    <rPh sb="0" eb="2">
      <t>ハンノウ</t>
    </rPh>
    <rPh sb="2" eb="4">
      <t>オンド</t>
    </rPh>
    <phoneticPr fontId="11"/>
  </si>
  <si>
    <t>87℃到達</t>
    <rPh sb="3" eb="5">
      <t>トウタツ</t>
    </rPh>
    <phoneticPr fontId="11"/>
  </si>
  <si>
    <t>目安</t>
    <rPh sb="0" eb="2">
      <t>メヤス</t>
    </rPh>
    <phoneticPr fontId="11"/>
  </si>
  <si>
    <t>実反応時間</t>
    <rPh sb="0" eb="1">
      <t>ジツ</t>
    </rPh>
    <rPh sb="1" eb="3">
      <t>ハンノウ</t>
    </rPh>
    <rPh sb="3" eb="5">
      <t>ジカン</t>
    </rPh>
    <phoneticPr fontId="11"/>
  </si>
  <si>
    <t>反応終了温度</t>
    <rPh sb="0" eb="2">
      <t>ハンノウ</t>
    </rPh>
    <rPh sb="2" eb="4">
      <t>シュウリョウ</t>
    </rPh>
    <rPh sb="4" eb="6">
      <t>オンド</t>
    </rPh>
    <phoneticPr fontId="11"/>
  </si>
  <si>
    <t>A</t>
  </si>
  <si>
    <t>B</t>
  </si>
  <si>
    <t>6Hr22min</t>
    <phoneticPr fontId="11"/>
  </si>
  <si>
    <t>7.26↓</t>
  </si>
  <si>
    <t>6Hr30min</t>
    <phoneticPr fontId="11"/>
  </si>
  <si>
    <t>2.66↓</t>
  </si>
  <si>
    <t>5Hr50min</t>
    <phoneticPr fontId="11"/>
  </si>
  <si>
    <t>6.71↓</t>
  </si>
  <si>
    <t>ﾄﾙｴﾝ</t>
  </si>
  <si>
    <t>0.64↓</t>
  </si>
  <si>
    <t>ｼﾞﾌﾞﾁﾙｴｰﾃﾙ</t>
  </si>
  <si>
    <t>0.92↓</t>
  </si>
  <si>
    <t>528↓</t>
  </si>
  <si>
    <t>③</t>
    <phoneticPr fontId="11"/>
  </si>
  <si>
    <t>考察</t>
    <rPh sb="0" eb="2">
      <t>コウサツ</t>
    </rPh>
    <phoneticPr fontId="11"/>
  </si>
  <si>
    <t>温度チャートより、R.No.2302009、010は通常の昇温カーブを描いているが、R.No.2302011より昇温カーブが通常時より低い位置で描かれている。</t>
    <rPh sb="0" eb="2">
      <t>オンド</t>
    </rPh>
    <rPh sb="26" eb="28">
      <t>ツウジョウ</t>
    </rPh>
    <rPh sb="29" eb="31">
      <t>ショウオン</t>
    </rPh>
    <rPh sb="35" eb="36">
      <t>エガ</t>
    </rPh>
    <rPh sb="56" eb="58">
      <t>ショウオン</t>
    </rPh>
    <rPh sb="62" eb="64">
      <t>ツウジョウ</t>
    </rPh>
    <rPh sb="64" eb="65">
      <t>ジ</t>
    </rPh>
    <rPh sb="67" eb="68">
      <t>ヒク</t>
    </rPh>
    <rPh sb="69" eb="71">
      <t>イチ</t>
    </rPh>
    <rPh sb="72" eb="73">
      <t>エガ</t>
    </rPh>
    <phoneticPr fontId="11"/>
  </si>
  <si>
    <t>最終の反応温度は、全バッチ反応終了温度が管理目標値に到達しているが、R.No.2302011、012は反応開始からの温度上昇が緩やかであることから</t>
    <rPh sb="0" eb="2">
      <t>サイシュウ</t>
    </rPh>
    <rPh sb="3" eb="5">
      <t>ハンノウ</t>
    </rPh>
    <rPh sb="5" eb="7">
      <t>オンド</t>
    </rPh>
    <rPh sb="9" eb="10">
      <t>ゼン</t>
    </rPh>
    <rPh sb="13" eb="17">
      <t>ハンノウシュウリョウ</t>
    </rPh>
    <rPh sb="17" eb="19">
      <t>オンド</t>
    </rPh>
    <rPh sb="20" eb="22">
      <t>カンリ</t>
    </rPh>
    <rPh sb="22" eb="25">
      <t>モクヒョウチ</t>
    </rPh>
    <rPh sb="26" eb="28">
      <t>トウタツ</t>
    </rPh>
    <rPh sb="51" eb="53">
      <t>ハンノウ</t>
    </rPh>
    <rPh sb="53" eb="55">
      <t>カイシ</t>
    </rPh>
    <rPh sb="58" eb="60">
      <t>オンド</t>
    </rPh>
    <rPh sb="60" eb="62">
      <t>ジョウショウ</t>
    </rPh>
    <rPh sb="63" eb="64">
      <t>ユル</t>
    </rPh>
    <phoneticPr fontId="11"/>
  </si>
  <si>
    <t>反応の進み具合が遅く(反応速度が速いのは、87℃～100℃付近)、エステル化反応の副生成物である不明物③がR.No.2302011より、低い値となっていると考察される。</t>
    <rPh sb="0" eb="2">
      <t>ハンノウ</t>
    </rPh>
    <rPh sb="3" eb="4">
      <t>スス</t>
    </rPh>
    <rPh sb="5" eb="7">
      <t>グアイ</t>
    </rPh>
    <rPh sb="8" eb="9">
      <t>オソ</t>
    </rPh>
    <rPh sb="11" eb="13">
      <t>ハンノウ</t>
    </rPh>
    <rPh sb="13" eb="15">
      <t>ソクド</t>
    </rPh>
    <rPh sb="16" eb="17">
      <t>ハヤ</t>
    </rPh>
    <rPh sb="29" eb="31">
      <t>フキン</t>
    </rPh>
    <rPh sb="68" eb="69">
      <t>ヒク</t>
    </rPh>
    <rPh sb="70" eb="71">
      <t>アタイ</t>
    </rPh>
    <rPh sb="78" eb="80">
      <t>コウサツ</t>
    </rPh>
    <phoneticPr fontId="11"/>
  </si>
  <si>
    <t>要因として、回収トルエンのバランスが崩れ、ブタノールの仕込み不足が考えられる。その調査結果は、次にまとめる。</t>
    <rPh sb="0" eb="2">
      <t>ヨウイン</t>
    </rPh>
    <rPh sb="6" eb="8">
      <t>カイシュウ</t>
    </rPh>
    <rPh sb="18" eb="19">
      <t>クズ</t>
    </rPh>
    <rPh sb="27" eb="29">
      <t>シコ</t>
    </rPh>
    <rPh sb="30" eb="32">
      <t>フソク</t>
    </rPh>
    <rPh sb="33" eb="34">
      <t>カンガ</t>
    </rPh>
    <rPh sb="41" eb="43">
      <t>チョウサ</t>
    </rPh>
    <rPh sb="43" eb="45">
      <t>ケッカ</t>
    </rPh>
    <rPh sb="47" eb="48">
      <t>ツギ</t>
    </rPh>
    <phoneticPr fontId="11"/>
  </si>
  <si>
    <t>2023.02.19　田口　作成</t>
    <rPh sb="11" eb="13">
      <t>タグチ</t>
    </rPh>
    <rPh sb="14" eb="16">
      <t>サクセイ</t>
    </rPh>
    <phoneticPr fontId="10"/>
  </si>
  <si>
    <t>E化原料仕込み（クエン酸）</t>
    <rPh sb="1" eb="2">
      <t>カ</t>
    </rPh>
    <rPh sb="2" eb="4">
      <t>ゲンリョウ</t>
    </rPh>
    <rPh sb="4" eb="6">
      <t>シコ</t>
    </rPh>
    <rPh sb="11" eb="12">
      <t>サン</t>
    </rPh>
    <phoneticPr fontId="10"/>
  </si>
  <si>
    <t>新トルエン仕込み</t>
    <phoneticPr fontId="10"/>
  </si>
  <si>
    <t>仕込み日</t>
    <rPh sb="0" eb="2">
      <t>シコ</t>
    </rPh>
    <rPh sb="3" eb="4">
      <t>ビ</t>
    </rPh>
    <phoneticPr fontId="10"/>
  </si>
  <si>
    <t>No</t>
    <phoneticPr fontId="10"/>
  </si>
  <si>
    <t>フレコン(Lot)</t>
    <phoneticPr fontId="10"/>
  </si>
  <si>
    <t>紙袋(Lot)</t>
    <rPh sb="0" eb="1">
      <t>カミ</t>
    </rPh>
    <rPh sb="1" eb="2">
      <t>フクロ</t>
    </rPh>
    <phoneticPr fontId="10"/>
  </si>
  <si>
    <t>扶桑　A202307</t>
    <rPh sb="0" eb="2">
      <t>フソウ</t>
    </rPh>
    <phoneticPr fontId="10"/>
  </si>
  <si>
    <t>扶桑　A206307</t>
    <rPh sb="0" eb="2">
      <t>フソウ</t>
    </rPh>
    <phoneticPr fontId="10"/>
  </si>
  <si>
    <t>Lot No.2302011とLot No.2302012で着色が発見されたので、クエン酸の可能性は低い。</t>
    <rPh sb="30" eb="32">
      <t>チャクショク</t>
    </rPh>
    <rPh sb="33" eb="35">
      <t>ハッケン</t>
    </rPh>
    <rPh sb="44" eb="45">
      <t>サン</t>
    </rPh>
    <rPh sb="46" eb="49">
      <t>カノウセイ</t>
    </rPh>
    <rPh sb="50" eb="51">
      <t>ヒク</t>
    </rPh>
    <phoneticPr fontId="10"/>
  </si>
  <si>
    <t>扶桑　A204307</t>
    <rPh sb="0" eb="2">
      <t>フソウ</t>
    </rPh>
    <phoneticPr fontId="10"/>
  </si>
  <si>
    <t>E化回収トルエン分析値</t>
    <rPh sb="1" eb="2">
      <t>カ</t>
    </rPh>
    <rPh sb="2" eb="4">
      <t>カイシュウ</t>
    </rPh>
    <rPh sb="8" eb="11">
      <t>ブンセキチ</t>
    </rPh>
    <phoneticPr fontId="10"/>
  </si>
  <si>
    <t>品管　分析日</t>
    <rPh sb="0" eb="2">
      <t>ヒンカン</t>
    </rPh>
    <rPh sb="3" eb="6">
      <t>ブンセキビ</t>
    </rPh>
    <phoneticPr fontId="10"/>
  </si>
  <si>
    <t>Lot  No</t>
    <phoneticPr fontId="10"/>
  </si>
  <si>
    <t>含量（％）</t>
    <rPh sb="0" eb="2">
      <t>ガンリョウ</t>
    </rPh>
    <phoneticPr fontId="10"/>
  </si>
  <si>
    <t>ｎ-ブタノール（％）</t>
    <phoneticPr fontId="10"/>
  </si>
  <si>
    <t>比重</t>
    <rPh sb="0" eb="2">
      <t>ヒジュウ</t>
    </rPh>
    <phoneticPr fontId="10"/>
  </si>
  <si>
    <t>①</t>
    <phoneticPr fontId="10"/>
  </si>
  <si>
    <t>②</t>
    <phoneticPr fontId="10"/>
  </si>
  <si>
    <t>ｲｰｼﾝ　AZ1/2-2206-096</t>
    <phoneticPr fontId="10"/>
  </si>
  <si>
    <t>③</t>
    <phoneticPr fontId="10"/>
  </si>
  <si>
    <t>④</t>
    <phoneticPr fontId="10"/>
  </si>
  <si>
    <t>・2023.02.17　回収トルエンサンプリング実施（E化・A化）　着色無し</t>
    <rPh sb="12" eb="14">
      <t>カイシュウ</t>
    </rPh>
    <rPh sb="24" eb="26">
      <t>ジッシ</t>
    </rPh>
    <rPh sb="28" eb="29">
      <t>カ</t>
    </rPh>
    <rPh sb="31" eb="32">
      <t>カ</t>
    </rPh>
    <rPh sb="34" eb="36">
      <t>チャクショク</t>
    </rPh>
    <rPh sb="36" eb="37">
      <t>ナ</t>
    </rPh>
    <phoneticPr fontId="10"/>
  </si>
  <si>
    <t>E化原料仕込み（ブタノール）比重：0.817</t>
    <rPh sb="1" eb="2">
      <t>カ</t>
    </rPh>
    <rPh sb="2" eb="4">
      <t>ゲンリョウ</t>
    </rPh>
    <rPh sb="4" eb="6">
      <t>シコ</t>
    </rPh>
    <rPh sb="14" eb="16">
      <t>ヒジュウ</t>
    </rPh>
    <phoneticPr fontId="10"/>
  </si>
  <si>
    <t>仕込み計算</t>
    <rPh sb="0" eb="2">
      <t>シコ</t>
    </rPh>
    <rPh sb="3" eb="5">
      <t>ケイサン</t>
    </rPh>
    <phoneticPr fontId="10"/>
  </si>
  <si>
    <t>新ブタノール(kg)</t>
    <rPh sb="0" eb="1">
      <t>シン</t>
    </rPh>
    <phoneticPr fontId="10"/>
  </si>
  <si>
    <t>回収トルエン中の
ブタノール(kg)</t>
    <rPh sb="0" eb="2">
      <t>カイシュウ</t>
    </rPh>
    <rPh sb="6" eb="7">
      <t>チュウ</t>
    </rPh>
    <phoneticPr fontId="10"/>
  </si>
  <si>
    <t>管理値
(2155kg±50kg)</t>
    <rPh sb="0" eb="3">
      <t>カンリチ</t>
    </rPh>
    <phoneticPr fontId="10"/>
  </si>
  <si>
    <t>計算</t>
    <rPh sb="0" eb="2">
      <t>ケイサン</t>
    </rPh>
    <phoneticPr fontId="10"/>
  </si>
  <si>
    <t>差</t>
    <rPh sb="0" eb="1">
      <t>サ</t>
    </rPh>
    <phoneticPr fontId="10"/>
  </si>
  <si>
    <t>―</t>
    <phoneticPr fontId="10"/>
  </si>
  <si>
    <t>255kg(312L)</t>
    <phoneticPr fontId="10"/>
  </si>
  <si>
    <t>253kg(310L)</t>
    <phoneticPr fontId="10"/>
  </si>
  <si>
    <t>推測</t>
    <rPh sb="0" eb="2">
      <t>スイソク</t>
    </rPh>
    <phoneticPr fontId="10"/>
  </si>
  <si>
    <t>１，</t>
    <phoneticPr fontId="10"/>
  </si>
  <si>
    <t>回収トルエン全量抜き出し、新トルエン仕込みを実施。</t>
    <rPh sb="0" eb="2">
      <t>カイシュウ</t>
    </rPh>
    <rPh sb="6" eb="8">
      <t>ゼンリョウ</t>
    </rPh>
    <rPh sb="8" eb="9">
      <t>ヌ</t>
    </rPh>
    <rPh sb="10" eb="11">
      <t>ダ</t>
    </rPh>
    <rPh sb="13" eb="14">
      <t>シン</t>
    </rPh>
    <rPh sb="18" eb="20">
      <t>シコ</t>
    </rPh>
    <rPh sb="22" eb="24">
      <t>ジッシ</t>
    </rPh>
    <phoneticPr fontId="10"/>
  </si>
  <si>
    <r>
      <t>Lot No.2302001　E化原料仕込み量を新ブタノール2638L(2155kg)、新トルエン2877L(2500kg)仕込み。</t>
    </r>
    <r>
      <rPr>
        <b/>
        <sz val="14"/>
        <color rgb="FFFF0000"/>
        <rFont val="游ゴシック"/>
        <family val="3"/>
        <charset val="128"/>
        <scheme val="minor"/>
      </rPr>
      <t>※１</t>
    </r>
    <rPh sb="15" eb="16">
      <t>カ</t>
    </rPh>
    <rPh sb="16" eb="18">
      <t>ゲンリョウ</t>
    </rPh>
    <rPh sb="18" eb="20">
      <t>シコ</t>
    </rPh>
    <rPh sb="21" eb="22">
      <t>リョウ</t>
    </rPh>
    <rPh sb="23" eb="24">
      <t>シン</t>
    </rPh>
    <rPh sb="43" eb="44">
      <t>シン</t>
    </rPh>
    <rPh sb="61" eb="63">
      <t>シコ</t>
    </rPh>
    <phoneticPr fontId="10"/>
  </si>
  <si>
    <t>2バッチ目以降(Lot No.2302002～2302004)は回収トルエンの分析値を使用し、原料仕込み量を算出するが、</t>
    <rPh sb="4" eb="5">
      <t>メ</t>
    </rPh>
    <rPh sb="5" eb="7">
      <t>イコウ</t>
    </rPh>
    <rPh sb="32" eb="34">
      <t>カイシュウ</t>
    </rPh>
    <rPh sb="39" eb="42">
      <t>ブンセキチ</t>
    </rPh>
    <rPh sb="43" eb="45">
      <t>シヨウ</t>
    </rPh>
    <rPh sb="47" eb="51">
      <t>ゲンリョウシコ</t>
    </rPh>
    <rPh sb="52" eb="53">
      <t>リョウ</t>
    </rPh>
    <rPh sb="54" eb="56">
      <t>サンシュツ</t>
    </rPh>
    <phoneticPr fontId="10"/>
  </si>
  <si>
    <r>
      <t>Lot No,2302004まで</t>
    </r>
    <r>
      <rPr>
        <b/>
        <sz val="14"/>
        <color rgb="FFFF0000"/>
        <rFont val="游ゴシック"/>
        <family val="3"/>
        <charset val="128"/>
        <scheme val="minor"/>
      </rPr>
      <t>※１</t>
    </r>
    <r>
      <rPr>
        <b/>
        <sz val="14"/>
        <color theme="1"/>
        <rFont val="游ゴシック"/>
        <family val="3"/>
        <charset val="128"/>
        <scheme val="minor"/>
      </rPr>
      <t>の原料仕込みを行ったので、トルエンの量が減り、ブタノールの仕込み量が増えたので、</t>
    </r>
    <rPh sb="19" eb="21">
      <t>ゲンリョウ</t>
    </rPh>
    <rPh sb="21" eb="23">
      <t>シコ</t>
    </rPh>
    <rPh sb="25" eb="26">
      <t>オコナ</t>
    </rPh>
    <rPh sb="36" eb="37">
      <t>リョウ</t>
    </rPh>
    <rPh sb="38" eb="39">
      <t>ヘ</t>
    </rPh>
    <rPh sb="47" eb="49">
      <t>シコ</t>
    </rPh>
    <rPh sb="50" eb="51">
      <t>リョウ</t>
    </rPh>
    <rPh sb="52" eb="53">
      <t>フ</t>
    </rPh>
    <phoneticPr fontId="10"/>
  </si>
  <si>
    <t>クエン酸と反応するブタノールが、反応後にもE化槽内に残り、未反応のブタノールがアセチル化工程で</t>
    <rPh sb="16" eb="19">
      <t>ハンノウゴ</t>
    </rPh>
    <rPh sb="22" eb="23">
      <t>カ</t>
    </rPh>
    <rPh sb="23" eb="25">
      <t>ソウナイ</t>
    </rPh>
    <rPh sb="26" eb="27">
      <t>ノコ</t>
    </rPh>
    <rPh sb="29" eb="32">
      <t>ミハンノウ</t>
    </rPh>
    <rPh sb="43" eb="44">
      <t>カ</t>
    </rPh>
    <rPh sb="44" eb="46">
      <t>コウテイ</t>
    </rPh>
    <phoneticPr fontId="10"/>
  </si>
  <si>
    <t>トルエン留去時に一緒に留去され、分析値②、③のように回収トルエン内のブタノールの含量が多くなった。</t>
    <rPh sb="32" eb="33">
      <t>ナイ</t>
    </rPh>
    <phoneticPr fontId="10"/>
  </si>
  <si>
    <t>Lot No,2302003～2302007はブタノール過剰での反応により、反応時間が６hr55minになっている。</t>
    <rPh sb="28" eb="30">
      <t>カジョウ</t>
    </rPh>
    <rPh sb="32" eb="34">
      <t>ハンノウ</t>
    </rPh>
    <rPh sb="38" eb="42">
      <t>ハンノウジカン</t>
    </rPh>
    <phoneticPr fontId="10"/>
  </si>
  <si>
    <t>２，</t>
    <phoneticPr fontId="10"/>
  </si>
  <si>
    <t>回収トルエン内のブタノール含量が多くなると、純分2155kg仕込みなので新ブタノール仕込み量が減る。</t>
    <rPh sb="0" eb="2">
      <t>カイシュウ</t>
    </rPh>
    <rPh sb="6" eb="7">
      <t>ナイ</t>
    </rPh>
    <rPh sb="13" eb="15">
      <t>ガンリョウ</t>
    </rPh>
    <rPh sb="16" eb="17">
      <t>オオ</t>
    </rPh>
    <rPh sb="22" eb="24">
      <t>ジュンブン</t>
    </rPh>
    <rPh sb="30" eb="32">
      <t>シコ</t>
    </rPh>
    <rPh sb="36" eb="37">
      <t>シン</t>
    </rPh>
    <rPh sb="42" eb="44">
      <t>シコ</t>
    </rPh>
    <rPh sb="45" eb="46">
      <t>リョウ</t>
    </rPh>
    <rPh sb="47" eb="48">
      <t>ヘ</t>
    </rPh>
    <phoneticPr fontId="10"/>
  </si>
  <si>
    <t>Lot No,2302007～2302011は同じ分析値③を使用して仕込み量を計算しているので、その間は回収トルエン内の</t>
    <rPh sb="23" eb="24">
      <t>オナ</t>
    </rPh>
    <rPh sb="25" eb="28">
      <t>ブンセキチ</t>
    </rPh>
    <rPh sb="30" eb="32">
      <t>シヨウ</t>
    </rPh>
    <rPh sb="34" eb="36">
      <t>シコ</t>
    </rPh>
    <rPh sb="37" eb="38">
      <t>リョウ</t>
    </rPh>
    <rPh sb="39" eb="41">
      <t>ケイサン</t>
    </rPh>
    <rPh sb="50" eb="51">
      <t>アイダ</t>
    </rPh>
    <rPh sb="52" eb="54">
      <t>カイシュウ</t>
    </rPh>
    <rPh sb="58" eb="59">
      <t>ナイ</t>
    </rPh>
    <phoneticPr fontId="10"/>
  </si>
  <si>
    <t>ブタノール含量が下がっているのに同じ量をE化槽に仕込んでいるので、ブタノールの量が少ない状態で反応している可能性がある。</t>
    <rPh sb="8" eb="9">
      <t>サ</t>
    </rPh>
    <rPh sb="16" eb="17">
      <t>オナ</t>
    </rPh>
    <rPh sb="18" eb="19">
      <t>リョウ</t>
    </rPh>
    <rPh sb="21" eb="22">
      <t>カ</t>
    </rPh>
    <rPh sb="22" eb="23">
      <t>ソウ</t>
    </rPh>
    <rPh sb="24" eb="26">
      <t>シコ</t>
    </rPh>
    <rPh sb="39" eb="40">
      <t>リョウ</t>
    </rPh>
    <rPh sb="41" eb="42">
      <t>スク</t>
    </rPh>
    <rPh sb="44" eb="46">
      <t>ジョウタイ</t>
    </rPh>
    <rPh sb="47" eb="49">
      <t>ハンノウ</t>
    </rPh>
    <rPh sb="53" eb="56">
      <t>カノウセイ</t>
    </rPh>
    <phoneticPr fontId="10"/>
  </si>
  <si>
    <t>Lot No,2302009以降はブタノール不足での反応により、反応時間が６hr30min以下になっている。</t>
    <rPh sb="14" eb="16">
      <t>イコウ</t>
    </rPh>
    <rPh sb="22" eb="24">
      <t>フソク</t>
    </rPh>
    <rPh sb="32" eb="36">
      <t>ハンノウジカン</t>
    </rPh>
    <rPh sb="45" eb="47">
      <t>イカ</t>
    </rPh>
    <phoneticPr fontId="10"/>
  </si>
  <si>
    <t>３，</t>
    <phoneticPr fontId="10"/>
  </si>
  <si>
    <t>原料仕込み量のバランスが崩れ、ブタノール仕込み量不足での反応により、クエン酸が反応しきれず</t>
    <rPh sb="0" eb="2">
      <t>ゲンリョウ</t>
    </rPh>
    <rPh sb="2" eb="4">
      <t>シコ</t>
    </rPh>
    <rPh sb="5" eb="6">
      <t>リョウ</t>
    </rPh>
    <rPh sb="12" eb="13">
      <t>クズ</t>
    </rPh>
    <rPh sb="20" eb="22">
      <t>シコ</t>
    </rPh>
    <rPh sb="23" eb="24">
      <t>リョウ</t>
    </rPh>
    <rPh sb="24" eb="26">
      <t>フソク</t>
    </rPh>
    <rPh sb="28" eb="30">
      <t>ハンノウ</t>
    </rPh>
    <rPh sb="37" eb="38">
      <t>サン</t>
    </rPh>
    <rPh sb="39" eb="41">
      <t>ハンノウ</t>
    </rPh>
    <phoneticPr fontId="10"/>
  </si>
  <si>
    <t>残留したクエン酸が着色し、仕上げ工程で発見した可能性がある。</t>
    <rPh sb="0" eb="2">
      <t>ザンリュウ</t>
    </rPh>
    <rPh sb="7" eb="8">
      <t>サン</t>
    </rPh>
    <rPh sb="9" eb="11">
      <t>チャクショク</t>
    </rPh>
    <rPh sb="19" eb="21">
      <t>ハッケン</t>
    </rPh>
    <phoneticPr fontId="10"/>
  </si>
  <si>
    <t>【今後の対応】</t>
    <rPh sb="1" eb="3">
      <t>コンゴ</t>
    </rPh>
    <rPh sb="4" eb="6">
      <t>タイオウ</t>
    </rPh>
    <phoneticPr fontId="10"/>
  </si>
  <si>
    <t>反応モル比
（ｎブタ／クエン酸＝3.492）</t>
    <rPh sb="0" eb="2">
      <t>ハンノウ</t>
    </rPh>
    <rPh sb="4" eb="5">
      <t>ヒ</t>
    </rPh>
    <rPh sb="14" eb="15">
      <t>サン</t>
    </rPh>
    <phoneticPr fontId="10"/>
  </si>
  <si>
    <r>
      <rPr>
        <sz val="11"/>
        <rFont val="Meiryo UI"/>
        <family val="3"/>
        <charset val="128"/>
      </rPr>
      <t xml:space="preserve">2/17打合せ実施（東、吉本、浅井、一宮、甲斐智、田口、石井）
　「工程状況申し送り」ｼｰﾄ参照の「2023/2/17（指示）」参照。
　2302012B　の手直しを実施する。
　低沸～脱色実施。異常処置基準書に準じて行う。
　中間(西)2302011B+2302012Aは、2302012B　の手直し結果を確認して実施する（2/20以降）。
　営業(小口さん)へ工程停止による減産連絡の一報を入れる。
</t>
    </r>
    <r>
      <rPr>
        <sz val="11"/>
        <color rgb="FFFF0000"/>
        <rFont val="Meiryo UI"/>
        <family val="3"/>
        <charset val="128"/>
      </rPr>
      <t xml:space="preserve">
2/20
異常処置報告書への追記。
　シート【反応異常調査】【仕込み調査】の追加。
手直し品の確認
　手直し品（Lot.2302011B）のAPHAを品管担当者に確認依頼。
　→APHA規格：50 に対して 35 を確認。他の分析規格を満たしている為、地下タンクへ移送。
　残りの着色確認品（Lot.230212AB）は中間ﾀﾝｸ西に在中の為、半量ずつ異常処置基準に従って
　処理を実施予定。
新たな推測
　原料であるブタノールを仕込む際は2回に分けて実施している。
　1回目は固定量、2回目は回収トルエン内のブタノール含量にて計算で仕込み量を算出している。
　その回収トルエン分析を水曜日と日曜日に採取した物で分析を実施しており、品管からの分析結果
　もミニマム管理となっておらず、回収トルエンの分析値が数バッチ以前の物だったりする。
　また、現状の回収トルエンは以前トルエン着色トラブルで全量を新しいトルエンに入れ替えており、
　ブタノール含量も不安定な状態であった。
　今回の着色トラブルが起こった回収トルエンをmol比を計算すると 3.108 であった。
　（管理基準値：3.411～3.573）
　よって、ブタノールが通常仕込み量より少なく、エステル化反応時に水と共沸するブタノール量が
　減り、クエン酸との未反応物が残ってしまい、着色に至ったと推測します。
　【仕込みmol比管理基準値】
　 n-ブタノール／クエン酸　＝　3.411～3.573　に対して3.108
　【着色品の仕込み量】
　 n-ブタノール：1918kg　　クエン酸：1600kg　　仕込みol比：3.108
　【反応時に関して】
　 n-ブタノールmol比が3.0としての理論値
　　n-ブタノール量　1918kg　-　1851kg　＝　67kg
　　ブタノールが共沸で67kg以上留去するとクエン酸の未反応物が残ってしまう。
今後の対応
　回収トルエン含量のミニマム管理（品管担当者に分析の教育をしてもらう）
　残っている着色品救済の実施。
</t>
    </r>
    <rPh sb="4" eb="6">
      <t>ウチアワ</t>
    </rPh>
    <rPh sb="7" eb="9">
      <t>ジッシ</t>
    </rPh>
    <rPh sb="10" eb="11">
      <t>ヒガシ</t>
    </rPh>
    <rPh sb="12" eb="14">
      <t>ヨシモト</t>
    </rPh>
    <rPh sb="15" eb="17">
      <t>アサイ</t>
    </rPh>
    <rPh sb="18" eb="20">
      <t>イチミヤ</t>
    </rPh>
    <rPh sb="21" eb="23">
      <t>カイ</t>
    </rPh>
    <rPh sb="23" eb="24">
      <t>サトシ</t>
    </rPh>
    <rPh sb="25" eb="27">
      <t>タグチ</t>
    </rPh>
    <rPh sb="28" eb="30">
      <t>イシイ</t>
    </rPh>
    <rPh sb="46" eb="48">
      <t>サンショウ</t>
    </rPh>
    <rPh sb="64" eb="66">
      <t>サンショウ</t>
    </rPh>
    <rPh sb="79" eb="81">
      <t>テナオ</t>
    </rPh>
    <rPh sb="83" eb="85">
      <t>ジッシ</t>
    </rPh>
    <rPh sb="90" eb="92">
      <t>テイフツ</t>
    </rPh>
    <rPh sb="93" eb="95">
      <t>ダッショク</t>
    </rPh>
    <rPh sb="95" eb="97">
      <t>ジッシ</t>
    </rPh>
    <rPh sb="98" eb="102">
      <t>イジョウショチ</t>
    </rPh>
    <rPh sb="102" eb="105">
      <t>キジュンショ</t>
    </rPh>
    <rPh sb="106" eb="107">
      <t>ジュン</t>
    </rPh>
    <rPh sb="109" eb="110">
      <t>オコナ</t>
    </rPh>
    <rPh sb="151" eb="153">
      <t>ケッカ</t>
    </rPh>
    <rPh sb="154" eb="156">
      <t>カクニン</t>
    </rPh>
    <rPh sb="158" eb="160">
      <t>ジッシ</t>
    </rPh>
    <rPh sb="167" eb="169">
      <t>イコウ</t>
    </rPh>
    <rPh sb="173" eb="175">
      <t>エイギョウ</t>
    </rPh>
    <rPh sb="176" eb="178">
      <t>コグチ</t>
    </rPh>
    <rPh sb="182" eb="184">
      <t>コウテイ</t>
    </rPh>
    <rPh sb="184" eb="186">
      <t>テイシ</t>
    </rPh>
    <rPh sb="189" eb="191">
      <t>ゲンサン</t>
    </rPh>
    <rPh sb="191" eb="193">
      <t>レンラク</t>
    </rPh>
    <rPh sb="209" eb="213">
      <t>イジョウショチ</t>
    </rPh>
    <rPh sb="213" eb="216">
      <t>ホウコクショ</t>
    </rPh>
    <rPh sb="218" eb="220">
      <t>ツイキ</t>
    </rPh>
    <rPh sb="227" eb="229">
      <t>ハンノウ</t>
    </rPh>
    <rPh sb="229" eb="231">
      <t>イジョウ</t>
    </rPh>
    <rPh sb="231" eb="233">
      <t>チョウサ</t>
    </rPh>
    <rPh sb="235" eb="237">
      <t>シコ</t>
    </rPh>
    <rPh sb="238" eb="240">
      <t>チョウサ</t>
    </rPh>
    <rPh sb="242" eb="244">
      <t>ツイカ</t>
    </rPh>
    <rPh sb="248" eb="250">
      <t>テナオ</t>
    </rPh>
    <rPh sb="251" eb="252">
      <t>ヒン</t>
    </rPh>
    <rPh sb="253" eb="255">
      <t>カクニン</t>
    </rPh>
    <rPh sb="257" eb="259">
      <t>テナオ</t>
    </rPh>
    <rPh sb="260" eb="261">
      <t>ヒン</t>
    </rPh>
    <rPh sb="281" eb="283">
      <t>ヒンカン</t>
    </rPh>
    <rPh sb="283" eb="286">
      <t>タントウシャ</t>
    </rPh>
    <rPh sb="287" eb="289">
      <t>カクニン</t>
    </rPh>
    <rPh sb="289" eb="291">
      <t>イライ</t>
    </rPh>
    <rPh sb="299" eb="301">
      <t>キカク</t>
    </rPh>
    <rPh sb="306" eb="307">
      <t>タイ</t>
    </rPh>
    <rPh sb="314" eb="316">
      <t>カクニン</t>
    </rPh>
    <rPh sb="317" eb="318">
      <t>ホカ</t>
    </rPh>
    <rPh sb="319" eb="321">
      <t>ブンセキ</t>
    </rPh>
    <rPh sb="321" eb="323">
      <t>キカク</t>
    </rPh>
    <rPh sb="324" eb="325">
      <t>ミ</t>
    </rPh>
    <rPh sb="330" eb="331">
      <t>タメ</t>
    </rPh>
    <rPh sb="332" eb="334">
      <t>チカ</t>
    </rPh>
    <rPh sb="338" eb="340">
      <t>イソウ</t>
    </rPh>
    <rPh sb="343" eb="344">
      <t>ノコ</t>
    </rPh>
    <rPh sb="346" eb="348">
      <t>チャクショク</t>
    </rPh>
    <rPh sb="348" eb="350">
      <t>カクニン</t>
    </rPh>
    <rPh sb="350" eb="351">
      <t>ヒン</t>
    </rPh>
    <rPh sb="366" eb="368">
      <t>チュウカン</t>
    </rPh>
    <rPh sb="371" eb="372">
      <t>ニシ</t>
    </rPh>
    <rPh sb="373" eb="375">
      <t>ザイチュウ</t>
    </rPh>
    <rPh sb="376" eb="377">
      <t>タメ</t>
    </rPh>
    <rPh sb="378" eb="380">
      <t>ハンリョウ</t>
    </rPh>
    <rPh sb="382" eb="388">
      <t>イジョウショチキジュン</t>
    </rPh>
    <rPh sb="389" eb="390">
      <t>シタガ</t>
    </rPh>
    <rPh sb="394" eb="396">
      <t>ショリ</t>
    </rPh>
    <rPh sb="397" eb="399">
      <t>ジッシ</t>
    </rPh>
    <rPh sb="399" eb="401">
      <t>ヨテイ</t>
    </rPh>
    <rPh sb="405" eb="406">
      <t>アラ</t>
    </rPh>
    <rPh sb="408" eb="410">
      <t>スイソク</t>
    </rPh>
    <rPh sb="412" eb="414">
      <t>ゲンリョウ</t>
    </rPh>
    <rPh sb="423" eb="425">
      <t>シコ</t>
    </rPh>
    <rPh sb="426" eb="427">
      <t>サイ</t>
    </rPh>
    <rPh sb="429" eb="430">
      <t>カイ</t>
    </rPh>
    <rPh sb="431" eb="432">
      <t>ワ</t>
    </rPh>
    <rPh sb="434" eb="436">
      <t>ジッシ</t>
    </rPh>
    <rPh sb="444" eb="446">
      <t>カイメ</t>
    </rPh>
    <rPh sb="447" eb="450">
      <t>コテイリョウ</t>
    </rPh>
    <rPh sb="452" eb="454">
      <t>カイメ</t>
    </rPh>
    <rPh sb="455" eb="457">
      <t>カイシュウ</t>
    </rPh>
    <rPh sb="461" eb="462">
      <t>ナイ</t>
    </rPh>
    <rPh sb="468" eb="470">
      <t>ガンリョウ</t>
    </rPh>
    <rPh sb="472" eb="474">
      <t>ケイサン</t>
    </rPh>
    <rPh sb="475" eb="477">
      <t>シコ</t>
    </rPh>
    <rPh sb="478" eb="479">
      <t>リョウ</t>
    </rPh>
    <rPh sb="480" eb="482">
      <t>サンシュツ</t>
    </rPh>
    <rPh sb="491" eb="493">
      <t>カイシュウ</t>
    </rPh>
    <rPh sb="497" eb="499">
      <t>ブンセキ</t>
    </rPh>
    <rPh sb="500" eb="503">
      <t>スイヨウビ</t>
    </rPh>
    <rPh sb="504" eb="507">
      <t>ニチヨウビ</t>
    </rPh>
    <rPh sb="508" eb="510">
      <t>サイシュ</t>
    </rPh>
    <rPh sb="512" eb="513">
      <t>モノ</t>
    </rPh>
    <rPh sb="514" eb="516">
      <t>ブンセキ</t>
    </rPh>
    <rPh sb="517" eb="519">
      <t>ジッシ</t>
    </rPh>
    <rPh sb="524" eb="526">
      <t>ヒンカン</t>
    </rPh>
    <rPh sb="529" eb="531">
      <t>ブンセキ</t>
    </rPh>
    <rPh sb="531" eb="533">
      <t>ケッカ</t>
    </rPh>
    <rPh sb="540" eb="542">
      <t>カンリ</t>
    </rPh>
    <rPh sb="550" eb="552">
      <t>カイシュウ</t>
    </rPh>
    <rPh sb="557" eb="559">
      <t>ブンセキ</t>
    </rPh>
    <rPh sb="559" eb="560">
      <t>アタイ</t>
    </rPh>
    <rPh sb="561" eb="562">
      <t>スウ</t>
    </rPh>
    <rPh sb="565" eb="567">
      <t>イゼン</t>
    </rPh>
    <rPh sb="568" eb="569">
      <t>モノ</t>
    </rPh>
    <rPh sb="581" eb="583">
      <t>ゲンジョウ</t>
    </rPh>
    <rPh sb="584" eb="586">
      <t>カイシュウ</t>
    </rPh>
    <rPh sb="591" eb="593">
      <t>イゼン</t>
    </rPh>
    <rPh sb="597" eb="599">
      <t>チャクショク</t>
    </rPh>
    <rPh sb="604" eb="606">
      <t>ゼンリョウ</t>
    </rPh>
    <rPh sb="607" eb="608">
      <t>アタラ</t>
    </rPh>
    <rPh sb="615" eb="616">
      <t>イ</t>
    </rPh>
    <rPh sb="617" eb="618">
      <t>カ</t>
    </rPh>
    <rPh sb="630" eb="632">
      <t>ガンリョウ</t>
    </rPh>
    <rPh sb="633" eb="636">
      <t>フアンテイ</t>
    </rPh>
    <rPh sb="637" eb="639">
      <t>ジョウタイ</t>
    </rPh>
    <rPh sb="646" eb="648">
      <t>コンカイ</t>
    </rPh>
    <rPh sb="649" eb="651">
      <t>チャクショク</t>
    </rPh>
    <rPh sb="656" eb="657">
      <t>オ</t>
    </rPh>
    <rPh sb="660" eb="662">
      <t>カイシュウ</t>
    </rPh>
    <rPh sb="670" eb="671">
      <t>ヒ</t>
    </rPh>
    <rPh sb="672" eb="674">
      <t>ケイサン</t>
    </rPh>
    <rPh sb="692" eb="694">
      <t>カンリ</t>
    </rPh>
    <rPh sb="694" eb="697">
      <t>キジュンチ</t>
    </rPh>
    <rPh sb="722" eb="726">
      <t>ツウジョウシコ</t>
    </rPh>
    <rPh sb="727" eb="728">
      <t>リョウ</t>
    </rPh>
    <rPh sb="730" eb="731">
      <t>スク</t>
    </rPh>
    <rPh sb="738" eb="739">
      <t>カ</t>
    </rPh>
    <rPh sb="739" eb="742">
      <t>ハンノウジ</t>
    </rPh>
    <rPh sb="743" eb="744">
      <t>ミズ</t>
    </rPh>
    <rPh sb="745" eb="747">
      <t>キョウフツ</t>
    </rPh>
    <rPh sb="754" eb="755">
      <t>リョウ</t>
    </rPh>
    <rPh sb="758" eb="759">
      <t>ヘ</t>
    </rPh>
    <rPh sb="764" eb="765">
      <t>サン</t>
    </rPh>
    <rPh sb="767" eb="771">
      <t>ミハンノウブツ</t>
    </rPh>
    <rPh sb="772" eb="773">
      <t>ノコ</t>
    </rPh>
    <rPh sb="779" eb="781">
      <t>チャクショク</t>
    </rPh>
    <rPh sb="782" eb="783">
      <t>イタ</t>
    </rPh>
    <rPh sb="786" eb="788">
      <t>スイソク</t>
    </rPh>
    <rPh sb="795" eb="797">
      <t>シコ</t>
    </rPh>
    <rPh sb="801" eb="802">
      <t>ヒ</t>
    </rPh>
    <rPh sb="802" eb="807">
      <t>カンリキジュンチ</t>
    </rPh>
    <rPh sb="822" eb="823">
      <t>サン</t>
    </rPh>
    <rPh sb="839" eb="840">
      <t>タイ</t>
    </rPh>
    <rPh sb="850" eb="853">
      <t>チャクショクヒン</t>
    </rPh>
    <rPh sb="854" eb="856">
      <t>シコ</t>
    </rPh>
    <rPh sb="857" eb="858">
      <t>リョウ</t>
    </rPh>
    <rPh sb="881" eb="882">
      <t>サン</t>
    </rPh>
    <rPh sb="891" eb="893">
      <t>シコ</t>
    </rPh>
    <rPh sb="896" eb="897">
      <t>ヒ</t>
    </rPh>
    <rPh sb="906" eb="908">
      <t>ハンノウ</t>
    </rPh>
    <rPh sb="908" eb="909">
      <t>ジ</t>
    </rPh>
    <rPh sb="910" eb="911">
      <t>カン</t>
    </rPh>
    <rPh sb="927" eb="928">
      <t>ヒ</t>
    </rPh>
    <rPh sb="936" eb="939">
      <t>リロンチ</t>
    </rPh>
    <rPh sb="949" eb="950">
      <t>リョウ</t>
    </rPh>
    <rPh sb="982" eb="984">
      <t>キョウフツ</t>
    </rPh>
    <rPh sb="989" eb="991">
      <t>イジョウ</t>
    </rPh>
    <rPh sb="991" eb="993">
      <t>リュウキョ</t>
    </rPh>
    <rPh sb="999" eb="1000">
      <t>サン</t>
    </rPh>
    <rPh sb="1001" eb="1005">
      <t>ミハンノウブツ</t>
    </rPh>
    <rPh sb="1006" eb="1007">
      <t>ノコ</t>
    </rPh>
    <rPh sb="1015" eb="1017">
      <t>コンゴ</t>
    </rPh>
    <rPh sb="1018" eb="1020">
      <t>タイオウ</t>
    </rPh>
    <rPh sb="1022" eb="1024">
      <t>カイシュウ</t>
    </rPh>
    <rPh sb="1028" eb="1030">
      <t>ガンリョウ</t>
    </rPh>
    <rPh sb="1035" eb="1037">
      <t>カンリ</t>
    </rPh>
    <rPh sb="1038" eb="1040">
      <t>ヒンカン</t>
    </rPh>
    <rPh sb="1040" eb="1043">
      <t>タントウシャ</t>
    </rPh>
    <rPh sb="1044" eb="1046">
      <t>ブンセキ</t>
    </rPh>
    <rPh sb="1047" eb="1049">
      <t>キョウイク</t>
    </rPh>
    <rPh sb="1058" eb="1059">
      <t>ノコ</t>
    </rPh>
    <rPh sb="1063" eb="1066">
      <t>チャクショクヒン</t>
    </rPh>
    <rPh sb="1066" eb="1068">
      <t>キュウサイ</t>
    </rPh>
    <rPh sb="1069" eb="1071">
      <t>ジッシ</t>
    </rPh>
    <phoneticPr fontId="10"/>
  </si>
  <si>
    <t>管理基準値
3.411～3.573</t>
    <rPh sb="0" eb="5">
      <t>カンリキジュンチ</t>
    </rPh>
    <phoneticPr fontId="10"/>
  </si>
  <si>
    <t>2023/2/21（指示）</t>
    <rPh sb="10" eb="12">
      <t>シジ</t>
    </rPh>
    <phoneticPr fontId="10"/>
  </si>
  <si>
    <t>Eトル脱トル</t>
    <rPh sb="3" eb="4">
      <t>ダツ</t>
    </rPh>
    <phoneticPr fontId="10"/>
  </si>
  <si>
    <t>2302013A
2302013B</t>
    <phoneticPr fontId="10"/>
  </si>
  <si>
    <t>Aトル脱トル
一次貯槽</t>
    <rPh sb="3" eb="4">
      <t>ダツ</t>
    </rPh>
    <rPh sb="15" eb="17">
      <t>イチジ</t>
    </rPh>
    <rPh sb="17" eb="19">
      <t>チョソウ</t>
    </rPh>
    <phoneticPr fontId="10"/>
  </si>
  <si>
    <t xml:space="preserve">脱トル開始後、トルエン留去量 1000L 、2000L 、3000Lで回収トルエンサンプリング実施。※3000Lは脱トル終了後でも可。
その後は、通常操作でA化終了まで実施する。 </t>
    <rPh sb="0" eb="1">
      <t>ダツ</t>
    </rPh>
    <rPh sb="3" eb="5">
      <t>カイシ</t>
    </rPh>
    <rPh sb="5" eb="6">
      <t>ゴ</t>
    </rPh>
    <rPh sb="11" eb="13">
      <t>リュウキョ</t>
    </rPh>
    <rPh sb="13" eb="14">
      <t>リョウ</t>
    </rPh>
    <rPh sb="35" eb="37">
      <t>カイシュウ</t>
    </rPh>
    <rPh sb="47" eb="49">
      <t>ジッシ</t>
    </rPh>
    <rPh sb="57" eb="58">
      <t>ダツ</t>
    </rPh>
    <rPh sb="60" eb="63">
      <t>シュウリョウゴ</t>
    </rPh>
    <rPh sb="65" eb="66">
      <t>カ</t>
    </rPh>
    <rPh sb="70" eb="71">
      <t>ゴ</t>
    </rPh>
    <rPh sb="73" eb="77">
      <t>ツウジョウソウサ</t>
    </rPh>
    <rPh sb="79" eb="80">
      <t>カ</t>
    </rPh>
    <rPh sb="80" eb="82">
      <t>シュウリョウ</t>
    </rPh>
    <rPh sb="84" eb="86">
      <t>ジッシ</t>
    </rPh>
    <phoneticPr fontId="10"/>
  </si>
  <si>
    <t>2302013A 
　　or
2302013B</t>
    <phoneticPr fontId="10"/>
  </si>
  <si>
    <t>着色品可能性有り品</t>
    <rPh sb="3" eb="6">
      <t>カノウセイ</t>
    </rPh>
    <rPh sb="6" eb="7">
      <t>ア</t>
    </rPh>
    <rPh sb="8" eb="9">
      <t>ヒン</t>
    </rPh>
    <phoneticPr fontId="10"/>
  </si>
  <si>
    <t xml:space="preserve">通常工程にて脱色まで実施。脱色は活性炭を5kgにて実施。
【2302013A、2302013B】共通事項
APHA50以下、通常分析規格の基準値内を確認。（APHAは確実に50以下の場合）
　APHAが50以上と判断した場合は、低沸操作→脱色5kgにて再処理を行う。
　※異常処置基準に沿って処理を行う。
　APHAが50以下と判断した場合は、品管に確認後、OKだったら地下タンク移送。
13Aを脱色槽に移送したら、13Bの脱トルに入る。（通常操作）
※A化トルエンが不足する為。
13Bも上記共通事項に沿って、工程を進める。
</t>
    <rPh sb="0" eb="2">
      <t>ツウジョウ</t>
    </rPh>
    <rPh sb="2" eb="4">
      <t>コウテイ</t>
    </rPh>
    <rPh sb="6" eb="8">
      <t>ダッショク</t>
    </rPh>
    <rPh sb="10" eb="12">
      <t>ジッシ</t>
    </rPh>
    <rPh sb="13" eb="15">
      <t>ダッショク</t>
    </rPh>
    <rPh sb="16" eb="19">
      <t>カッセイタン</t>
    </rPh>
    <rPh sb="25" eb="27">
      <t>ジッシ</t>
    </rPh>
    <rPh sb="48" eb="50">
      <t>キョウツウ</t>
    </rPh>
    <rPh sb="50" eb="52">
      <t>ジコウ</t>
    </rPh>
    <rPh sb="59" eb="61">
      <t>イカ</t>
    </rPh>
    <rPh sb="62" eb="66">
      <t>ツウジョウブンセキ</t>
    </rPh>
    <rPh sb="66" eb="68">
      <t>キカク</t>
    </rPh>
    <rPh sb="69" eb="71">
      <t>キジュン</t>
    </rPh>
    <rPh sb="71" eb="72">
      <t>チ</t>
    </rPh>
    <rPh sb="72" eb="73">
      <t>ナイ</t>
    </rPh>
    <rPh sb="74" eb="76">
      <t>カクニン</t>
    </rPh>
    <rPh sb="83" eb="85">
      <t>カクジツ</t>
    </rPh>
    <rPh sb="88" eb="90">
      <t>イカ</t>
    </rPh>
    <rPh sb="91" eb="93">
      <t>バアイ</t>
    </rPh>
    <rPh sb="103" eb="105">
      <t>イジョウ</t>
    </rPh>
    <rPh sb="106" eb="108">
      <t>ハンダン</t>
    </rPh>
    <rPh sb="110" eb="112">
      <t>バアイ</t>
    </rPh>
    <rPh sb="114" eb="116">
      <t>テイフツ</t>
    </rPh>
    <rPh sb="116" eb="118">
      <t>ソウサ</t>
    </rPh>
    <rPh sb="119" eb="121">
      <t>ダッショク</t>
    </rPh>
    <rPh sb="126" eb="129">
      <t>サイショリ</t>
    </rPh>
    <rPh sb="130" eb="131">
      <t>オコナ</t>
    </rPh>
    <rPh sb="136" eb="140">
      <t>イジョウショチ</t>
    </rPh>
    <rPh sb="140" eb="142">
      <t>キジュン</t>
    </rPh>
    <rPh sb="143" eb="144">
      <t>ソ</t>
    </rPh>
    <rPh sb="146" eb="148">
      <t>ショリ</t>
    </rPh>
    <rPh sb="149" eb="150">
      <t>オコナ</t>
    </rPh>
    <rPh sb="161" eb="163">
      <t>イカ</t>
    </rPh>
    <rPh sb="164" eb="166">
      <t>ハンダン</t>
    </rPh>
    <rPh sb="168" eb="170">
      <t>バアイ</t>
    </rPh>
    <rPh sb="172" eb="174">
      <t>ヒンカン</t>
    </rPh>
    <rPh sb="175" eb="177">
      <t>カクニン</t>
    </rPh>
    <rPh sb="177" eb="178">
      <t>ゴ</t>
    </rPh>
    <rPh sb="185" eb="187">
      <t>チカ</t>
    </rPh>
    <rPh sb="190" eb="192">
      <t>イソウ</t>
    </rPh>
    <rPh sb="199" eb="201">
      <t>ダッショク</t>
    </rPh>
    <rPh sb="201" eb="202">
      <t>ソウ</t>
    </rPh>
    <rPh sb="203" eb="205">
      <t>イソウ</t>
    </rPh>
    <rPh sb="213" eb="214">
      <t>ダツ</t>
    </rPh>
    <rPh sb="217" eb="218">
      <t>ハイ</t>
    </rPh>
    <rPh sb="221" eb="223">
      <t>ツウジョウ</t>
    </rPh>
    <rPh sb="223" eb="225">
      <t>ソウサ</t>
    </rPh>
    <rPh sb="229" eb="230">
      <t>カ</t>
    </rPh>
    <rPh sb="235" eb="237">
      <t>フソク</t>
    </rPh>
    <rPh sb="239" eb="240">
      <t>タメ</t>
    </rPh>
    <rPh sb="246" eb="248">
      <t>ジョウキ</t>
    </rPh>
    <rPh sb="248" eb="250">
      <t>キョウツウ</t>
    </rPh>
    <rPh sb="250" eb="252">
      <t>ジコウ</t>
    </rPh>
    <rPh sb="253" eb="254">
      <t>ソ</t>
    </rPh>
    <rPh sb="257" eb="259">
      <t>コウテイ</t>
    </rPh>
    <rPh sb="260" eb="261">
      <t>スス</t>
    </rPh>
    <phoneticPr fontId="10"/>
  </si>
  <si>
    <t>通常工程分析値の規格内の確認。
APHA 50 以下の確認（品管）
どちらもOKになったら地下タンクへ移送。</t>
    <rPh sb="0" eb="2">
      <t>ツウジョウ</t>
    </rPh>
    <rPh sb="2" eb="6">
      <t>コウテイブンセキ</t>
    </rPh>
    <rPh sb="6" eb="7">
      <t>アタイ</t>
    </rPh>
    <rPh sb="8" eb="11">
      <t>キカクナイ</t>
    </rPh>
    <rPh sb="12" eb="14">
      <t>カクニン</t>
    </rPh>
    <rPh sb="24" eb="26">
      <t>イカ</t>
    </rPh>
    <rPh sb="27" eb="29">
      <t>カクニン</t>
    </rPh>
    <rPh sb="30" eb="32">
      <t>ヒンカン</t>
    </rPh>
    <rPh sb="45" eb="47">
      <t>チカ</t>
    </rPh>
    <rPh sb="51" eb="53">
      <t>イソウ</t>
    </rPh>
    <phoneticPr fontId="10"/>
  </si>
  <si>
    <t>1) エステル化回収トルエンの分析（GC）にてブタノール含量測定の実施。
2) A化槽サンプリングについて
　E化脱トル後、反応後、酢抽①仕込み後、酢抽①分離後、酢抽②仕込み後、酢抽②分離後、中和仕込み後、
　中和分離後、洗浄水仕込み後、洗浄分離後（アセチル化終了液）
　以上のサンプリングをお願いします。</t>
    <rPh sb="7" eb="8">
      <t>カ</t>
    </rPh>
    <rPh sb="8" eb="10">
      <t>カイシュウ</t>
    </rPh>
    <rPh sb="15" eb="17">
      <t>ブンセキ</t>
    </rPh>
    <rPh sb="28" eb="30">
      <t>ガンリョウ</t>
    </rPh>
    <rPh sb="30" eb="32">
      <t>ソクテイ</t>
    </rPh>
    <rPh sb="33" eb="35">
      <t>ジッシ</t>
    </rPh>
    <rPh sb="41" eb="43">
      <t>カソウ</t>
    </rPh>
    <rPh sb="56" eb="57">
      <t>カ</t>
    </rPh>
    <rPh sb="57" eb="58">
      <t>ダツ</t>
    </rPh>
    <rPh sb="60" eb="61">
      <t>ゴ</t>
    </rPh>
    <rPh sb="62" eb="65">
      <t>ハンノウゴ</t>
    </rPh>
    <rPh sb="66" eb="68">
      <t>サクチュウ</t>
    </rPh>
    <rPh sb="69" eb="71">
      <t>シコ</t>
    </rPh>
    <rPh sb="72" eb="73">
      <t>ゴ</t>
    </rPh>
    <rPh sb="74" eb="76">
      <t>サクチュウ</t>
    </rPh>
    <rPh sb="77" eb="80">
      <t>ブンリゴ</t>
    </rPh>
    <rPh sb="81" eb="83">
      <t>サクチュウ</t>
    </rPh>
    <rPh sb="84" eb="86">
      <t>シコ</t>
    </rPh>
    <rPh sb="87" eb="88">
      <t>ゴ</t>
    </rPh>
    <rPh sb="89" eb="91">
      <t>サクチュウ</t>
    </rPh>
    <rPh sb="92" eb="95">
      <t>ブンリゴ</t>
    </rPh>
    <rPh sb="96" eb="98">
      <t>チュウワ</t>
    </rPh>
    <rPh sb="98" eb="100">
      <t>シコ</t>
    </rPh>
    <rPh sb="101" eb="102">
      <t>ゴ</t>
    </rPh>
    <rPh sb="105" eb="107">
      <t>チュウワ</t>
    </rPh>
    <rPh sb="107" eb="109">
      <t>ブンリ</t>
    </rPh>
    <rPh sb="109" eb="110">
      <t>ゴ</t>
    </rPh>
    <rPh sb="111" eb="113">
      <t>センジョウ</t>
    </rPh>
    <rPh sb="113" eb="114">
      <t>ミズ</t>
    </rPh>
    <rPh sb="114" eb="116">
      <t>シコ</t>
    </rPh>
    <rPh sb="117" eb="118">
      <t>ゴ</t>
    </rPh>
    <rPh sb="119" eb="121">
      <t>センジョウ</t>
    </rPh>
    <rPh sb="121" eb="124">
      <t>ブンリゴ</t>
    </rPh>
    <rPh sb="129" eb="130">
      <t>カ</t>
    </rPh>
    <rPh sb="130" eb="133">
      <t>シュウリョウエキ</t>
    </rPh>
    <rPh sb="136" eb="138">
      <t>イジョウ</t>
    </rPh>
    <rPh sb="147" eb="148">
      <t>ネガ</t>
    </rPh>
    <phoneticPr fontId="10"/>
  </si>
  <si>
    <t xml:space="preserve">　　　　　　2023/2/15（水）  15:30
'該当機器：　ZK-16（脱色槽）、ZF-03　（NKろ過器）
　　　　　　　　　　　　　　　　　　　　　　　　　　　　　　　　　　　　　　　　　　　ATBC　仕上げ工程に於ける、一次ろ過開始前のサンプリング時に中間品に着色が見られた。                                                                                                               </t>
    <rPh sb="16" eb="17">
      <t>スイ</t>
    </rPh>
    <rPh sb="38" eb="39">
      <t>ダツ</t>
    </rPh>
    <rPh sb="39" eb="40">
      <t>ショク</t>
    </rPh>
    <rPh sb="40" eb="41">
      <t>ソウ</t>
    </rPh>
    <rPh sb="105" eb="107">
      <t>シア</t>
    </rPh>
    <rPh sb="108" eb="110">
      <t>コウテイ</t>
    </rPh>
    <rPh sb="111" eb="112">
      <t>オ</t>
    </rPh>
    <rPh sb="119" eb="121">
      <t>カイシ</t>
    </rPh>
    <rPh sb="121" eb="122">
      <t>マエ</t>
    </rPh>
    <rPh sb="129" eb="130">
      <t>ジ</t>
    </rPh>
    <rPh sb="131" eb="134">
      <t>チュウカンヒン</t>
    </rPh>
    <rPh sb="135" eb="137">
      <t>チャクショク</t>
    </rPh>
    <rPh sb="138" eb="139">
      <t>ミチャクショクハッセイコトジョウシレンラクチャクショクジョウシオヨ</t>
    </rPh>
    <phoneticPr fontId="11"/>
  </si>
  <si>
    <r>
      <t xml:space="preserve">　　　　　　2023/2/15（水）  15:30
'該当機器：　ZK-16（脱色槽）、ZF-03　（NKろ過器）
　　　　　　　　　　　　　　　　　　　　　　　　　　　　　　　　　　　　　　　　　　　ATBC　仕上げ工程に於ける、一次ろ過開始前のサンプリング時に中間品に着色が見られた。                                                                                                                                                                                                                                                                        　　　　　　　　　　　　　　　　　　　　　　　　　　　　　　　　　　　　　　　　　　　　　　　　　　　　　　　　　　　　　　　　　　　　　　　　　　　　　　　　　　　　　　　　　　　　　　　　　　　　　　　　　　　　　　　　　　　　　　　　　　　　　　　　　　　　　　　　　　　　　　　　　　　　　　　　　　　　　　　　　　　　　　　　　　　　　　　　　　　　　　　　　　　
                                                                                                                                               ※着色が発生した事を上司に連絡した。
</t>
    </r>
    <r>
      <rPr>
        <sz val="11"/>
        <color rgb="FFFF0000"/>
        <rFont val="Meiryo UI"/>
        <family val="3"/>
        <charset val="128"/>
      </rPr>
      <t>2/21　21：30　2302014
ATBCアセチル化反応後液に着色がみられた。
着色はワインレッド　いままで見たことがない色であった。
21：30　上司へ連絡　
指示事項：　・サンプリング採取
・ZK-03は　無酢残っていると反応する可能性があるため冷却にて２０℃以下で温度管理
明日判断となる。　</t>
    </r>
    <rPh sb="16" eb="17">
      <t>スイ</t>
    </rPh>
    <rPh sb="38" eb="39">
      <t>ダツ</t>
    </rPh>
    <rPh sb="39" eb="40">
      <t>ショク</t>
    </rPh>
    <rPh sb="40" eb="41">
      <t>ソウ</t>
    </rPh>
    <rPh sb="105" eb="107">
      <t>シア</t>
    </rPh>
    <rPh sb="108" eb="110">
      <t>コウテイ</t>
    </rPh>
    <rPh sb="111" eb="112">
      <t>オ</t>
    </rPh>
    <rPh sb="119" eb="121">
      <t>カイシ</t>
    </rPh>
    <rPh sb="121" eb="122">
      <t>マエ</t>
    </rPh>
    <rPh sb="129" eb="130">
      <t>ジ</t>
    </rPh>
    <rPh sb="131" eb="134">
      <t>チュウカンヒン</t>
    </rPh>
    <rPh sb="135" eb="137">
      <t>チャクショク</t>
    </rPh>
    <rPh sb="138" eb="139">
      <t>ミ</t>
    </rPh>
    <rPh sb="739" eb="741">
      <t>チャクショク</t>
    </rPh>
    <rPh sb="742" eb="744">
      <t>ハッセイ</t>
    </rPh>
    <rPh sb="746" eb="747">
      <t>コト</t>
    </rPh>
    <rPh sb="748" eb="750">
      <t>ジョウシ</t>
    </rPh>
    <rPh sb="751" eb="753">
      <t>レンラクチャクショクジョウシオヨ</t>
    </rPh>
    <rPh sb="786" eb="787">
      <t>カ</t>
    </rPh>
    <rPh sb="787" eb="789">
      <t>ハンノウ</t>
    </rPh>
    <rPh sb="789" eb="790">
      <t>ゴ</t>
    </rPh>
    <rPh sb="790" eb="791">
      <t>エキ</t>
    </rPh>
    <rPh sb="792" eb="794">
      <t>チャクショク</t>
    </rPh>
    <rPh sb="801" eb="803">
      <t>チャクショク</t>
    </rPh>
    <rPh sb="815" eb="816">
      <t>ミ</t>
    </rPh>
    <rPh sb="822" eb="823">
      <t>イロ</t>
    </rPh>
    <rPh sb="835" eb="837">
      <t>ジョウシ</t>
    </rPh>
    <rPh sb="838" eb="840">
      <t>レンラク</t>
    </rPh>
    <rPh sb="842" eb="846">
      <t>シジジコウ</t>
    </rPh>
    <rPh sb="855" eb="857">
      <t>サイシュ</t>
    </rPh>
    <rPh sb="866" eb="867">
      <t>ム</t>
    </rPh>
    <rPh sb="893" eb="895">
      <t>イカ</t>
    </rPh>
    <rPh sb="896" eb="900">
      <t>オンドカンリ</t>
    </rPh>
    <rPh sb="901" eb="903">
      <t>アス</t>
    </rPh>
    <rPh sb="903" eb="905">
      <t>ハンダン</t>
    </rPh>
    <phoneticPr fontId="11"/>
  </si>
  <si>
    <t>Loｔ</t>
    <phoneticPr fontId="11"/>
  </si>
  <si>
    <t>A（L）</t>
    <phoneticPr fontId="11"/>
  </si>
  <si>
    <t>B（L)</t>
    <phoneticPr fontId="11"/>
  </si>
  <si>
    <t>合計（ｋｇ）</t>
    <rPh sb="0" eb="2">
      <t>ゴウケイ</t>
    </rPh>
    <phoneticPr fontId="11"/>
  </si>
  <si>
    <t>備考</t>
    <rPh sb="0" eb="2">
      <t>ビコウ</t>
    </rPh>
    <phoneticPr fontId="11"/>
  </si>
  <si>
    <t>不明物③A</t>
    <rPh sb="0" eb="3">
      <t>フメイブツ</t>
    </rPh>
    <phoneticPr fontId="11"/>
  </si>
  <si>
    <t>不明物③B</t>
    <rPh sb="0" eb="3">
      <t>フメイブツ</t>
    </rPh>
    <phoneticPr fontId="11"/>
  </si>
  <si>
    <t>手直しA</t>
    <rPh sb="0" eb="2">
      <t>テナオ</t>
    </rPh>
    <phoneticPr fontId="11"/>
  </si>
  <si>
    <t>手直しB</t>
    <rPh sb="0" eb="2">
      <t>テナオ</t>
    </rPh>
    <phoneticPr fontId="11"/>
  </si>
  <si>
    <t>初バッチ分析のため混合</t>
    <rPh sb="0" eb="1">
      <t>ショ</t>
    </rPh>
    <rPh sb="4" eb="6">
      <t>ブンセキ</t>
    </rPh>
    <rPh sb="9" eb="11">
      <t>コンゴウ</t>
    </rPh>
    <phoneticPr fontId="11"/>
  </si>
  <si>
    <t>011B.012A混合</t>
    <rPh sb="9" eb="11">
      <t>コンゴウ</t>
    </rPh>
    <phoneticPr fontId="11"/>
  </si>
  <si>
    <t>平均</t>
    <rPh sb="0" eb="2">
      <t>ヘイキン</t>
    </rPh>
    <phoneticPr fontId="11"/>
  </si>
  <si>
    <t>3066ｋｇ</t>
    <phoneticPr fontId="11"/>
  </si>
  <si>
    <t>Lot</t>
    <phoneticPr fontId="11"/>
  </si>
  <si>
    <t>酢酸抽出①</t>
    <rPh sb="0" eb="2">
      <t>サクサン</t>
    </rPh>
    <rPh sb="2" eb="4">
      <t>チュウシュツ</t>
    </rPh>
    <phoneticPr fontId="11"/>
  </si>
  <si>
    <t>酢酸抽出①分離後</t>
    <rPh sb="0" eb="2">
      <t>サクサン</t>
    </rPh>
    <rPh sb="2" eb="4">
      <t>チュウシュツ</t>
    </rPh>
    <rPh sb="5" eb="8">
      <t>ブンリゴ</t>
    </rPh>
    <phoneticPr fontId="11"/>
  </si>
  <si>
    <t>酢酸抽出②</t>
    <rPh sb="0" eb="2">
      <t>サクサン</t>
    </rPh>
    <rPh sb="2" eb="4">
      <t>チュウシュツ</t>
    </rPh>
    <phoneticPr fontId="11"/>
  </si>
  <si>
    <t>酢酸抽出②分離後</t>
    <rPh sb="0" eb="2">
      <t>サクサン</t>
    </rPh>
    <rPh sb="2" eb="4">
      <t>チュウシュツ</t>
    </rPh>
    <rPh sb="5" eb="8">
      <t>ブンリゴ</t>
    </rPh>
    <phoneticPr fontId="11"/>
  </si>
  <si>
    <t>中和</t>
    <rPh sb="0" eb="2">
      <t>チュウワ</t>
    </rPh>
    <phoneticPr fontId="11"/>
  </si>
  <si>
    <t>中和分離後</t>
    <rPh sb="0" eb="2">
      <t>チュウワ</t>
    </rPh>
    <rPh sb="2" eb="4">
      <t>ブンリ</t>
    </rPh>
    <rPh sb="4" eb="5">
      <t>ゴ</t>
    </rPh>
    <phoneticPr fontId="11"/>
  </si>
  <si>
    <t>水洗浄</t>
    <rPh sb="0" eb="3">
      <t>ミズセンジョウ</t>
    </rPh>
    <phoneticPr fontId="11"/>
  </si>
  <si>
    <t>終了液</t>
    <rPh sb="0" eb="2">
      <t>シュウリョウ</t>
    </rPh>
    <rPh sb="2" eb="3">
      <t>エキ</t>
    </rPh>
    <phoneticPr fontId="11"/>
  </si>
  <si>
    <t>回収酢酸地下タンク</t>
    <rPh sb="0" eb="2">
      <t>カイシュウ</t>
    </rPh>
    <rPh sb="2" eb="4">
      <t>サクサン</t>
    </rPh>
    <rPh sb="4" eb="6">
      <t>チカ</t>
    </rPh>
    <phoneticPr fontId="11"/>
  </si>
  <si>
    <t>サンプル済</t>
    <rPh sb="4" eb="5">
      <t>ズミ</t>
    </rPh>
    <phoneticPr fontId="11"/>
  </si>
  <si>
    <t>未</t>
    <rPh sb="0" eb="1">
      <t>ミ</t>
    </rPh>
    <phoneticPr fontId="11"/>
  </si>
  <si>
    <t>化合物名</t>
    <rPh sb="0" eb="3">
      <t>カゴウブツ</t>
    </rPh>
    <rPh sb="3" eb="4">
      <t>メイ</t>
    </rPh>
    <phoneticPr fontId="64"/>
  </si>
  <si>
    <t>アセチルクエン酸トリブチル</t>
    <rPh sb="7" eb="8">
      <t>サン</t>
    </rPh>
    <phoneticPr fontId="64"/>
  </si>
  <si>
    <t>用 途</t>
    <rPh sb="0" eb="3">
      <t>ヨウト</t>
    </rPh>
    <phoneticPr fontId="64"/>
  </si>
  <si>
    <r>
      <t>食品フィルム</t>
    </r>
    <r>
      <rPr>
        <sz val="12"/>
        <rFont val="Arial"/>
        <family val="2"/>
      </rPr>
      <t>(</t>
    </r>
    <r>
      <rPr>
        <sz val="12"/>
        <rFont val="ｺﾞｼｯｸ"/>
        <family val="3"/>
        <charset val="128"/>
      </rPr>
      <t>サランラップ</t>
    </r>
    <r>
      <rPr>
        <sz val="12"/>
        <rFont val="Arial"/>
        <family val="2"/>
      </rPr>
      <t>)</t>
    </r>
    <r>
      <rPr>
        <sz val="12"/>
        <rFont val="ｺﾞｼｯｸ"/>
        <family val="3"/>
        <charset val="128"/>
      </rPr>
      <t>向け、可塑剤</t>
    </r>
    <rPh sb="0" eb="2">
      <t>ショクヒン</t>
    </rPh>
    <rPh sb="14" eb="15">
      <t>ム</t>
    </rPh>
    <rPh sb="17" eb="20">
      <t>カソザイ</t>
    </rPh>
    <phoneticPr fontId="64"/>
  </si>
  <si>
    <r>
      <t>反</t>
    </r>
    <r>
      <rPr>
        <sz val="12"/>
        <rFont val="Arial"/>
        <family val="2"/>
      </rPr>
      <t xml:space="preserve"> </t>
    </r>
    <r>
      <rPr>
        <sz val="12"/>
        <rFont val="ｺﾞｼｯｸ"/>
        <family val="3"/>
        <charset val="128"/>
      </rPr>
      <t>応</t>
    </r>
    <rPh sb="0" eb="3">
      <t>ハンノウ</t>
    </rPh>
    <phoneticPr fontId="64"/>
  </si>
  <si>
    <t>クエン酸</t>
    <rPh sb="0" eb="4">
      <t>クエンサン</t>
    </rPh>
    <phoneticPr fontId="64"/>
  </si>
  <si>
    <r>
      <t>n-</t>
    </r>
    <r>
      <rPr>
        <sz val="12"/>
        <rFont val="ｺﾞｼｯｸ"/>
        <family val="3"/>
        <charset val="128"/>
      </rPr>
      <t>ブタノール</t>
    </r>
    <phoneticPr fontId="64"/>
  </si>
  <si>
    <r>
      <t>CTB(</t>
    </r>
    <r>
      <rPr>
        <sz val="12"/>
        <rFont val="ｺﾞｼｯｸ"/>
        <family val="3"/>
        <charset val="128"/>
      </rPr>
      <t>クエン酸トリブチル</t>
    </r>
    <r>
      <rPr>
        <sz val="12"/>
        <rFont val="Arial"/>
        <family val="2"/>
      </rPr>
      <t>)</t>
    </r>
    <rPh sb="4" eb="8">
      <t>クエンサン</t>
    </rPh>
    <phoneticPr fontId="64"/>
  </si>
  <si>
    <t>無水酢酸</t>
    <rPh sb="0" eb="2">
      <t>ムスイ</t>
    </rPh>
    <rPh sb="2" eb="4">
      <t>サクサン</t>
    </rPh>
    <phoneticPr fontId="64"/>
  </si>
  <si>
    <t>ATBC</t>
    <phoneticPr fontId="64"/>
  </si>
  <si>
    <t>　　　　　酢酸</t>
    <rPh sb="5" eb="7">
      <t>サクサン</t>
    </rPh>
    <phoneticPr fontId="64"/>
  </si>
  <si>
    <t>技 術</t>
    <rPh sb="0" eb="3">
      <t>ギジュツ</t>
    </rPh>
    <phoneticPr fontId="64"/>
  </si>
  <si>
    <t>ディーンスターク法によるエステル化技術</t>
    <rPh sb="8" eb="9">
      <t>ホウ</t>
    </rPh>
    <rPh sb="16" eb="17">
      <t>カ</t>
    </rPh>
    <rPh sb="17" eb="19">
      <t>ギジュツ</t>
    </rPh>
    <phoneticPr fontId="64"/>
  </si>
  <si>
    <t>活性炭脱色技術</t>
    <rPh sb="0" eb="3">
      <t>カッセイタン</t>
    </rPh>
    <rPh sb="3" eb="5">
      <t>ダッショク</t>
    </rPh>
    <rPh sb="5" eb="7">
      <t>ギジュツ</t>
    </rPh>
    <phoneticPr fontId="27"/>
  </si>
  <si>
    <t>抽出蒸留法を用いた副生酢酸の精留濃縮技術</t>
    <rPh sb="0" eb="2">
      <t>チュウシュツ</t>
    </rPh>
    <rPh sb="2" eb="4">
      <t>ジョウリュウ</t>
    </rPh>
    <rPh sb="4" eb="5">
      <t>ホウ</t>
    </rPh>
    <rPh sb="6" eb="7">
      <t>モチ</t>
    </rPh>
    <rPh sb="9" eb="11">
      <t>フクセイ</t>
    </rPh>
    <rPh sb="11" eb="13">
      <t>サクサン</t>
    </rPh>
    <rPh sb="14" eb="16">
      <t>セイリュウ</t>
    </rPh>
    <rPh sb="16" eb="18">
      <t>ノウシュク</t>
    </rPh>
    <rPh sb="18" eb="20">
      <t>ギジュツ</t>
    </rPh>
    <phoneticPr fontId="64"/>
  </si>
  <si>
    <t>原単位</t>
    <rPh sb="0" eb="3">
      <t>ゲンタンイ</t>
    </rPh>
    <phoneticPr fontId="64"/>
  </si>
  <si>
    <t>実 績</t>
    <rPh sb="0" eb="3">
      <t>ジッセキ</t>
    </rPh>
    <phoneticPr fontId="64"/>
  </si>
  <si>
    <t>理 論</t>
    <rPh sb="0" eb="3">
      <t>リロン</t>
    </rPh>
    <phoneticPr fontId="64"/>
  </si>
  <si>
    <t>ク エ ン 酸</t>
    <phoneticPr fontId="64"/>
  </si>
  <si>
    <t>無 水 酢 酸</t>
    <phoneticPr fontId="64"/>
  </si>
  <si>
    <t>ト ル エ ン</t>
    <phoneticPr fontId="64"/>
  </si>
  <si>
    <t>ソ ー ダ 灰</t>
    <phoneticPr fontId="64"/>
  </si>
  <si>
    <t>24%-NaOH</t>
  </si>
  <si>
    <t>濃 硫 酸</t>
    <phoneticPr fontId="64"/>
  </si>
  <si>
    <t>酢酸ブチル</t>
  </si>
  <si>
    <t>活 性 炭</t>
    <phoneticPr fontId="64"/>
  </si>
  <si>
    <t>原単位 = 原料使用量 ÷ 製品得量</t>
    <rPh sb="0" eb="3">
      <t>ゲンタンイ</t>
    </rPh>
    <rPh sb="6" eb="8">
      <t>ゲンリョウ</t>
    </rPh>
    <rPh sb="8" eb="11">
      <t>シヨウリョウ</t>
    </rPh>
    <rPh sb="14" eb="16">
      <t>セイヒン</t>
    </rPh>
    <rPh sb="16" eb="18">
      <t>トクリョウ</t>
    </rPh>
    <phoneticPr fontId="64"/>
  </si>
  <si>
    <t>分子量</t>
    <rPh sb="0" eb="3">
      <t>ブンシリョウ</t>
    </rPh>
    <phoneticPr fontId="10"/>
  </si>
  <si>
    <t>仕込み量</t>
    <rPh sb="0" eb="2">
      <t>シコ</t>
    </rPh>
    <rPh sb="3" eb="4">
      <t>リョウ</t>
    </rPh>
    <phoneticPr fontId="10"/>
  </si>
  <si>
    <t>上限</t>
    <rPh sb="0" eb="2">
      <t>ジョウゲン</t>
    </rPh>
    <phoneticPr fontId="10"/>
  </si>
  <si>
    <t>下限</t>
    <rPh sb="0" eb="2">
      <t>カゲン</t>
    </rPh>
    <phoneticPr fontId="10"/>
  </si>
  <si>
    <t>A化終了液</t>
    <rPh sb="1" eb="2">
      <t>カ</t>
    </rPh>
    <rPh sb="2" eb="4">
      <t>シュウリョウ</t>
    </rPh>
    <rPh sb="4" eb="5">
      <t>エキ</t>
    </rPh>
    <phoneticPr fontId="10"/>
  </si>
  <si>
    <t>1/2在中(2302014A)</t>
    <rPh sb="3" eb="5">
      <t>ザイチュウ</t>
    </rPh>
    <phoneticPr fontId="10"/>
  </si>
  <si>
    <t>4回目手直し中
一次貯槽</t>
    <rPh sb="1" eb="2">
      <t>カイ</t>
    </rPh>
    <rPh sb="2" eb="3">
      <t>メ</t>
    </rPh>
    <rPh sb="3" eb="5">
      <t>テナオ</t>
    </rPh>
    <rPh sb="6" eb="7">
      <t>チュウ</t>
    </rPh>
    <rPh sb="16" eb="18">
      <t>イチジ</t>
    </rPh>
    <rPh sb="18" eb="20">
      <t>チョソウ</t>
    </rPh>
    <phoneticPr fontId="10"/>
  </si>
  <si>
    <t>2302013B
2302014B</t>
    <phoneticPr fontId="10"/>
  </si>
  <si>
    <t>2302013B</t>
    <phoneticPr fontId="10"/>
  </si>
  <si>
    <t>4回目手直し中移送予定</t>
    <rPh sb="1" eb="2">
      <t>カイ</t>
    </rPh>
    <rPh sb="2" eb="3">
      <t>メ</t>
    </rPh>
    <rPh sb="3" eb="5">
      <t>テナオ</t>
    </rPh>
    <rPh sb="6" eb="7">
      <t>チュウ</t>
    </rPh>
    <rPh sb="7" eb="9">
      <t>イソウ</t>
    </rPh>
    <rPh sb="9" eb="11">
      <t>ヨテイ</t>
    </rPh>
    <phoneticPr fontId="10"/>
  </si>
  <si>
    <t>2302014A</t>
    <phoneticPr fontId="10"/>
  </si>
  <si>
    <t>2302014A</t>
    <phoneticPr fontId="10"/>
  </si>
  <si>
    <t>2302014A移送予定</t>
    <rPh sb="8" eb="10">
      <t>イソウ</t>
    </rPh>
    <rPh sb="10" eb="12">
      <t>ヨテイ</t>
    </rPh>
    <phoneticPr fontId="10"/>
  </si>
  <si>
    <t>※分析データの決定は、PC上で確認または、分析表で確認しており統一されていない。</t>
    <rPh sb="1" eb="3">
      <t>ブンセキ</t>
    </rPh>
    <rPh sb="7" eb="9">
      <t>ケッテイ</t>
    </rPh>
    <rPh sb="13" eb="14">
      <t>ジョウ</t>
    </rPh>
    <rPh sb="15" eb="17">
      <t>カクニン</t>
    </rPh>
    <rPh sb="21" eb="24">
      <t>ブンセキヒョウ</t>
    </rPh>
    <rPh sb="25" eb="27">
      <t>カクニン</t>
    </rPh>
    <rPh sb="31" eb="33">
      <t>トウイツ</t>
    </rPh>
    <phoneticPr fontId="10"/>
  </si>
  <si>
    <t>Lot.No.</t>
    <phoneticPr fontId="27"/>
  </si>
  <si>
    <t>製造日</t>
    <rPh sb="0" eb="3">
      <t>セイゾウビ</t>
    </rPh>
    <phoneticPr fontId="27"/>
  </si>
  <si>
    <t>分析日</t>
    <rPh sb="0" eb="2">
      <t>ブンセキ</t>
    </rPh>
    <rPh sb="2" eb="3">
      <t>ビ</t>
    </rPh>
    <phoneticPr fontId="27"/>
  </si>
  <si>
    <t>トルエン</t>
    <phoneticPr fontId="27"/>
  </si>
  <si>
    <t>n-ﾌﾞﾀﾉｰﾙ</t>
    <phoneticPr fontId="27"/>
  </si>
  <si>
    <t>合計</t>
    <rPh sb="0" eb="2">
      <t>ゴウケイ</t>
    </rPh>
    <phoneticPr fontId="27"/>
  </si>
  <si>
    <t>比重</t>
    <rPh sb="0" eb="2">
      <t>ヒジュウ</t>
    </rPh>
    <phoneticPr fontId="27"/>
  </si>
  <si>
    <t>過酸化物(ppm)</t>
    <rPh sb="0" eb="3">
      <t>カサンカ</t>
    </rPh>
    <rPh sb="3" eb="4">
      <t>ブツ</t>
    </rPh>
    <phoneticPr fontId="27"/>
  </si>
  <si>
    <t>1312030</t>
  </si>
  <si>
    <t>-</t>
    <phoneticPr fontId="27"/>
  </si>
  <si>
    <t>1312031</t>
  </si>
  <si>
    <t>1312032</t>
  </si>
  <si>
    <t>1312033</t>
  </si>
  <si>
    <t>1401001</t>
    <phoneticPr fontId="27"/>
  </si>
  <si>
    <t>1401002</t>
  </si>
  <si>
    <t>1401003</t>
  </si>
  <si>
    <t>1401004</t>
  </si>
  <si>
    <t>1401005</t>
    <phoneticPr fontId="27"/>
  </si>
  <si>
    <t>1401006</t>
    <phoneticPr fontId="27"/>
  </si>
  <si>
    <t>1401007</t>
    <phoneticPr fontId="27"/>
  </si>
  <si>
    <t>1401008</t>
    <phoneticPr fontId="27"/>
  </si>
  <si>
    <t>1401009</t>
    <phoneticPr fontId="27"/>
  </si>
  <si>
    <t>1401010</t>
    <phoneticPr fontId="27"/>
  </si>
  <si>
    <t>1401011</t>
    <phoneticPr fontId="27"/>
  </si>
  <si>
    <t>1401012</t>
    <phoneticPr fontId="27"/>
  </si>
  <si>
    <t>1401013</t>
    <phoneticPr fontId="27"/>
  </si>
  <si>
    <t>1401014</t>
    <phoneticPr fontId="27"/>
  </si>
  <si>
    <t>1401015</t>
    <phoneticPr fontId="27"/>
  </si>
  <si>
    <t>1401016</t>
    <phoneticPr fontId="27"/>
  </si>
  <si>
    <t>1401017</t>
    <phoneticPr fontId="27"/>
  </si>
  <si>
    <t>1401018</t>
    <phoneticPr fontId="27"/>
  </si>
  <si>
    <t>1401019</t>
    <phoneticPr fontId="27"/>
  </si>
  <si>
    <t>1401020</t>
    <phoneticPr fontId="27"/>
  </si>
  <si>
    <t>1401021</t>
    <phoneticPr fontId="27"/>
  </si>
  <si>
    <t>1401022</t>
    <phoneticPr fontId="27"/>
  </si>
  <si>
    <t>1401023</t>
    <phoneticPr fontId="27"/>
  </si>
  <si>
    <t>1401024</t>
    <phoneticPr fontId="27"/>
  </si>
  <si>
    <t>1401025</t>
    <phoneticPr fontId="27"/>
  </si>
  <si>
    <t>1401026</t>
    <phoneticPr fontId="27"/>
  </si>
  <si>
    <t>1401027</t>
    <phoneticPr fontId="27"/>
  </si>
  <si>
    <t>1401028</t>
    <phoneticPr fontId="27"/>
  </si>
  <si>
    <t>1401029</t>
    <phoneticPr fontId="27"/>
  </si>
  <si>
    <t>1401030</t>
    <phoneticPr fontId="27"/>
  </si>
  <si>
    <t>1401031</t>
    <phoneticPr fontId="27"/>
  </si>
  <si>
    <t>1401032</t>
    <phoneticPr fontId="27"/>
  </si>
  <si>
    <t>1401033</t>
    <phoneticPr fontId="27"/>
  </si>
  <si>
    <t>1402001</t>
    <phoneticPr fontId="27"/>
  </si>
  <si>
    <t>1401002</t>
    <phoneticPr fontId="27"/>
  </si>
  <si>
    <t>1402003</t>
    <phoneticPr fontId="27"/>
  </si>
  <si>
    <t>1402004</t>
    <phoneticPr fontId="27"/>
  </si>
  <si>
    <t>1402005</t>
    <phoneticPr fontId="27"/>
  </si>
  <si>
    <t>1402006</t>
    <phoneticPr fontId="27"/>
  </si>
  <si>
    <t>1402007</t>
    <phoneticPr fontId="27"/>
  </si>
  <si>
    <t>1402008</t>
    <phoneticPr fontId="27"/>
  </si>
  <si>
    <t>1402009</t>
    <phoneticPr fontId="27"/>
  </si>
  <si>
    <t>1402010</t>
    <phoneticPr fontId="27"/>
  </si>
  <si>
    <t>1402011</t>
    <phoneticPr fontId="27"/>
  </si>
  <si>
    <t>1402012</t>
    <phoneticPr fontId="27"/>
  </si>
  <si>
    <t>1402013</t>
  </si>
  <si>
    <t>1402014</t>
  </si>
  <si>
    <t>1402015</t>
  </si>
  <si>
    <t>1402016</t>
  </si>
  <si>
    <t>1402017</t>
  </si>
  <si>
    <t>1402018</t>
  </si>
  <si>
    <t>1402019</t>
  </si>
  <si>
    <t>1402020</t>
    <phoneticPr fontId="27"/>
  </si>
  <si>
    <t>1402021</t>
    <phoneticPr fontId="27"/>
  </si>
  <si>
    <t>1402022</t>
  </si>
  <si>
    <t>1402023</t>
  </si>
  <si>
    <t>1402024</t>
  </si>
  <si>
    <t>1402025</t>
  </si>
  <si>
    <t>1402026</t>
  </si>
  <si>
    <t>1402027</t>
  </si>
  <si>
    <t>1402028</t>
  </si>
  <si>
    <t>1402029</t>
  </si>
  <si>
    <t>1402030</t>
  </si>
  <si>
    <t>1402031</t>
  </si>
  <si>
    <t>1403001</t>
    <phoneticPr fontId="27"/>
  </si>
  <si>
    <t>1403002</t>
    <phoneticPr fontId="27"/>
  </si>
  <si>
    <t>1403003</t>
    <phoneticPr fontId="27"/>
  </si>
  <si>
    <t>1403004</t>
    <phoneticPr fontId="27"/>
  </si>
  <si>
    <t>1403005</t>
    <phoneticPr fontId="27"/>
  </si>
  <si>
    <t>1403006</t>
    <phoneticPr fontId="27"/>
  </si>
  <si>
    <t>1403007</t>
    <phoneticPr fontId="27"/>
  </si>
  <si>
    <t>1403008</t>
    <phoneticPr fontId="27"/>
  </si>
  <si>
    <t>1403009</t>
    <phoneticPr fontId="27"/>
  </si>
  <si>
    <t>1403010</t>
    <phoneticPr fontId="27"/>
  </si>
  <si>
    <t>1403011</t>
  </si>
  <si>
    <t>1403012</t>
  </si>
  <si>
    <t>1403013</t>
  </si>
  <si>
    <t>1403014</t>
  </si>
  <si>
    <t>1403015</t>
  </si>
  <si>
    <t>1403016</t>
  </si>
  <si>
    <t>1403017</t>
  </si>
  <si>
    <t>1403018</t>
  </si>
  <si>
    <t>1403019</t>
  </si>
  <si>
    <t>1403020</t>
  </si>
  <si>
    <t>1403021</t>
  </si>
  <si>
    <t>1403022</t>
  </si>
  <si>
    <t>1403023</t>
  </si>
  <si>
    <t>1403024</t>
  </si>
  <si>
    <t>1403025</t>
  </si>
  <si>
    <t>1403026</t>
  </si>
  <si>
    <t>1403027</t>
  </si>
  <si>
    <t>1403028</t>
  </si>
  <si>
    <t>1403029</t>
  </si>
  <si>
    <t>1403030</t>
    <phoneticPr fontId="27"/>
  </si>
  <si>
    <t>1403031</t>
    <phoneticPr fontId="27"/>
  </si>
  <si>
    <t>1403032</t>
    <phoneticPr fontId="27"/>
  </si>
  <si>
    <t>1403033</t>
    <phoneticPr fontId="27"/>
  </si>
  <si>
    <t>1403034</t>
    <phoneticPr fontId="27"/>
  </si>
  <si>
    <t>1403035</t>
    <phoneticPr fontId="27"/>
  </si>
  <si>
    <t>1403036</t>
    <phoneticPr fontId="27"/>
  </si>
  <si>
    <t>1404001</t>
    <phoneticPr fontId="27"/>
  </si>
  <si>
    <t>1404002</t>
    <phoneticPr fontId="27"/>
  </si>
  <si>
    <t>1404003</t>
  </si>
  <si>
    <t>1404004</t>
  </si>
  <si>
    <t>1404005</t>
  </si>
  <si>
    <t>1404006</t>
  </si>
  <si>
    <t>1404007</t>
  </si>
  <si>
    <t>1404008</t>
  </si>
  <si>
    <t>1404009</t>
  </si>
  <si>
    <t>1404010</t>
  </si>
  <si>
    <t>1404011</t>
  </si>
  <si>
    <t>1404012</t>
  </si>
  <si>
    <t>1404013</t>
  </si>
  <si>
    <t>1404014</t>
  </si>
  <si>
    <t>1404015</t>
  </si>
  <si>
    <t>1404016</t>
  </si>
  <si>
    <t>1404017</t>
  </si>
  <si>
    <t>1404018</t>
  </si>
  <si>
    <t>1404019</t>
  </si>
  <si>
    <t>1404020</t>
  </si>
  <si>
    <t>1404021</t>
  </si>
  <si>
    <t>1404022</t>
  </si>
  <si>
    <t>1404023</t>
  </si>
  <si>
    <t>1404024</t>
  </si>
  <si>
    <t>1404025</t>
  </si>
  <si>
    <t>1404026</t>
  </si>
  <si>
    <t>1404027</t>
  </si>
  <si>
    <t>1404028</t>
  </si>
  <si>
    <t>1404029</t>
  </si>
  <si>
    <t>1404030</t>
  </si>
  <si>
    <t>1404031</t>
  </si>
  <si>
    <t>1404032</t>
    <phoneticPr fontId="27"/>
  </si>
  <si>
    <t>1404033</t>
    <phoneticPr fontId="27"/>
  </si>
  <si>
    <t>1404034</t>
    <phoneticPr fontId="27"/>
  </si>
  <si>
    <t>1404035</t>
    <phoneticPr fontId="27"/>
  </si>
  <si>
    <t>1405001</t>
    <phoneticPr fontId="27"/>
  </si>
  <si>
    <t>1406001</t>
    <phoneticPr fontId="27"/>
  </si>
  <si>
    <t>1406002</t>
    <phoneticPr fontId="27"/>
  </si>
  <si>
    <t>1406003</t>
  </si>
  <si>
    <t>1406004</t>
  </si>
  <si>
    <t>1406005</t>
  </si>
  <si>
    <t>1406006</t>
  </si>
  <si>
    <t>1406007</t>
  </si>
  <si>
    <t>1406008</t>
  </si>
  <si>
    <t>1406009</t>
  </si>
  <si>
    <t>1406010</t>
  </si>
  <si>
    <t>1406011</t>
  </si>
  <si>
    <t>1406012</t>
  </si>
  <si>
    <t>1406013</t>
  </si>
  <si>
    <t>1406014</t>
  </si>
  <si>
    <t>1406015</t>
  </si>
  <si>
    <t>1406016</t>
  </si>
  <si>
    <t>1406017</t>
  </si>
  <si>
    <t>1406018</t>
  </si>
  <si>
    <t>1406019</t>
  </si>
  <si>
    <t>1406020</t>
  </si>
  <si>
    <t>1406021</t>
  </si>
  <si>
    <t>1406022</t>
  </si>
  <si>
    <t>1406023</t>
  </si>
  <si>
    <t>1406024</t>
  </si>
  <si>
    <t>1406025</t>
  </si>
  <si>
    <t>1406026</t>
  </si>
  <si>
    <t>1406027</t>
  </si>
  <si>
    <t>1407001</t>
    <phoneticPr fontId="27"/>
  </si>
  <si>
    <t>1407002</t>
    <phoneticPr fontId="27"/>
  </si>
  <si>
    <t>1407003</t>
    <phoneticPr fontId="27"/>
  </si>
  <si>
    <t>1407004</t>
  </si>
  <si>
    <t>1407005</t>
  </si>
  <si>
    <t>1407006</t>
  </si>
  <si>
    <t>1407007</t>
  </si>
  <si>
    <t>1407008</t>
  </si>
  <si>
    <t>1407009</t>
  </si>
  <si>
    <t>1407010</t>
  </si>
  <si>
    <t>1407011</t>
  </si>
  <si>
    <t>1407012</t>
  </si>
  <si>
    <t>1407013</t>
  </si>
  <si>
    <t>1407014</t>
  </si>
  <si>
    <t>1407015</t>
  </si>
  <si>
    <t>1407016</t>
  </si>
  <si>
    <t>1407017</t>
  </si>
  <si>
    <t>1407018</t>
  </si>
  <si>
    <t>1407019</t>
  </si>
  <si>
    <t>1407020</t>
  </si>
  <si>
    <t>1407021</t>
  </si>
  <si>
    <t>1407022</t>
  </si>
  <si>
    <t>1407023</t>
  </si>
  <si>
    <t>1407024</t>
  </si>
  <si>
    <t>1407025</t>
  </si>
  <si>
    <t>1407026</t>
  </si>
  <si>
    <t>1407027</t>
  </si>
  <si>
    <t>1407028</t>
  </si>
  <si>
    <t>1407029</t>
  </si>
  <si>
    <t>1407030</t>
  </si>
  <si>
    <t>1407031</t>
  </si>
  <si>
    <t>1407032</t>
  </si>
  <si>
    <t>1407033</t>
  </si>
  <si>
    <t>1407034</t>
    <phoneticPr fontId="27"/>
  </si>
  <si>
    <t>1408001</t>
    <phoneticPr fontId="27"/>
  </si>
  <si>
    <t>1408002</t>
    <phoneticPr fontId="27"/>
  </si>
  <si>
    <t>1408003</t>
    <phoneticPr fontId="27"/>
  </si>
  <si>
    <t>1408004</t>
    <phoneticPr fontId="27"/>
  </si>
  <si>
    <t>1408005</t>
    <phoneticPr fontId="27"/>
  </si>
  <si>
    <t>1408006</t>
  </si>
  <si>
    <t>1408007</t>
  </si>
  <si>
    <t>1408008</t>
  </si>
  <si>
    <t>1408009</t>
    <phoneticPr fontId="27"/>
  </si>
  <si>
    <t>1408010</t>
    <phoneticPr fontId="27"/>
  </si>
  <si>
    <t>1408011</t>
    <phoneticPr fontId="27"/>
  </si>
  <si>
    <t>1408012</t>
    <phoneticPr fontId="27"/>
  </si>
  <si>
    <t>1408013</t>
  </si>
  <si>
    <t>1408014</t>
  </si>
  <si>
    <t>1408015</t>
  </si>
  <si>
    <t>1408016</t>
  </si>
  <si>
    <t>1408017</t>
  </si>
  <si>
    <t>1408018</t>
  </si>
  <si>
    <t>1408019</t>
  </si>
  <si>
    <t>1408020</t>
  </si>
  <si>
    <t>1408021</t>
  </si>
  <si>
    <t>1408022</t>
  </si>
  <si>
    <t>1408023</t>
  </si>
  <si>
    <t>1408024</t>
  </si>
  <si>
    <t>1408025</t>
  </si>
  <si>
    <t>1408026</t>
  </si>
  <si>
    <t>1408027</t>
  </si>
  <si>
    <t>1408028</t>
  </si>
  <si>
    <t>1408029</t>
  </si>
  <si>
    <t>1408030</t>
  </si>
  <si>
    <t>1408031</t>
  </si>
  <si>
    <t>1408032</t>
  </si>
  <si>
    <t>1408033</t>
  </si>
  <si>
    <t>1408034</t>
  </si>
  <si>
    <t>1408035</t>
  </si>
  <si>
    <t>1409001</t>
    <phoneticPr fontId="27"/>
  </si>
  <si>
    <t>1409002</t>
  </si>
  <si>
    <t>1409003</t>
  </si>
  <si>
    <t>1409004</t>
  </si>
  <si>
    <t>1409005</t>
  </si>
  <si>
    <t>1409006</t>
  </si>
  <si>
    <t>1409007</t>
  </si>
  <si>
    <t>1409008</t>
  </si>
  <si>
    <t>1409009</t>
  </si>
  <si>
    <t>1409010</t>
  </si>
  <si>
    <t>1409011</t>
  </si>
  <si>
    <t>1409012</t>
  </si>
  <si>
    <t>1409013</t>
  </si>
  <si>
    <t>1409014</t>
  </si>
  <si>
    <t>1409015</t>
  </si>
  <si>
    <t>1409016</t>
    <phoneticPr fontId="27"/>
  </si>
  <si>
    <t>1409017</t>
    <phoneticPr fontId="27"/>
  </si>
  <si>
    <t>1409018</t>
  </si>
  <si>
    <t>1409019</t>
  </si>
  <si>
    <t>1409020</t>
  </si>
  <si>
    <t>1409021</t>
  </si>
  <si>
    <t>1409022</t>
  </si>
  <si>
    <t>1409023</t>
  </si>
  <si>
    <t>1409024</t>
  </si>
  <si>
    <t>1409025</t>
  </si>
  <si>
    <t>1409026</t>
  </si>
  <si>
    <t>1409027</t>
  </si>
  <si>
    <t>1409028</t>
  </si>
  <si>
    <t>1409029</t>
  </si>
  <si>
    <t>1409030</t>
  </si>
  <si>
    <t>1409031</t>
  </si>
  <si>
    <t>1409032</t>
  </si>
  <si>
    <t>1409033</t>
  </si>
  <si>
    <t>1410001</t>
    <phoneticPr fontId="27"/>
  </si>
  <si>
    <t>1410002</t>
    <phoneticPr fontId="27"/>
  </si>
  <si>
    <t>1410003</t>
  </si>
  <si>
    <t>1410004</t>
  </si>
  <si>
    <t>1410005</t>
  </si>
  <si>
    <t>1410006</t>
  </si>
  <si>
    <t>1410007</t>
  </si>
  <si>
    <t>1410008</t>
  </si>
  <si>
    <t>1410009</t>
  </si>
  <si>
    <t>1410010</t>
  </si>
  <si>
    <t>1410011</t>
  </si>
  <si>
    <t>1410012</t>
  </si>
  <si>
    <t>1410013</t>
  </si>
  <si>
    <t>1410014</t>
  </si>
  <si>
    <t>1410015</t>
  </si>
  <si>
    <t>1410016</t>
  </si>
  <si>
    <t>1410017</t>
  </si>
  <si>
    <t>1410018</t>
  </si>
  <si>
    <t>1411001</t>
    <phoneticPr fontId="27"/>
  </si>
  <si>
    <t>1411002</t>
    <phoneticPr fontId="27"/>
  </si>
  <si>
    <t>1411003</t>
    <phoneticPr fontId="27"/>
  </si>
  <si>
    <t>1411004</t>
  </si>
  <si>
    <t>1411005</t>
  </si>
  <si>
    <t>1411006</t>
  </si>
  <si>
    <t>1411007</t>
  </si>
  <si>
    <t>1411008</t>
  </si>
  <si>
    <t>1411009</t>
  </si>
  <si>
    <t>1411010</t>
  </si>
  <si>
    <t>1411011</t>
  </si>
  <si>
    <t>1411012</t>
  </si>
  <si>
    <t>1411013</t>
  </si>
  <si>
    <t>1411014</t>
  </si>
  <si>
    <t>1411015</t>
  </si>
  <si>
    <t>1411016</t>
  </si>
  <si>
    <t>1411017</t>
  </si>
  <si>
    <t>1411018</t>
  </si>
  <si>
    <t>1411019</t>
  </si>
  <si>
    <t>1411020</t>
  </si>
  <si>
    <t>1411021</t>
  </si>
  <si>
    <t>1411022</t>
  </si>
  <si>
    <t>1411023</t>
  </si>
  <si>
    <t>1411024</t>
  </si>
  <si>
    <t>1411025</t>
  </si>
  <si>
    <t>1411026</t>
  </si>
  <si>
    <t>1411027</t>
  </si>
  <si>
    <t>1411028</t>
  </si>
  <si>
    <t>1411029</t>
  </si>
  <si>
    <t>1411030</t>
  </si>
  <si>
    <t>1411031</t>
  </si>
  <si>
    <t>1411032</t>
  </si>
  <si>
    <t>1411033</t>
  </si>
  <si>
    <t>1411034</t>
  </si>
  <si>
    <t>1412001</t>
    <phoneticPr fontId="27"/>
  </si>
  <si>
    <t>1412002</t>
    <phoneticPr fontId="27"/>
  </si>
  <si>
    <t>1412003</t>
  </si>
  <si>
    <t>1412004</t>
  </si>
  <si>
    <t>1412005</t>
    <phoneticPr fontId="27"/>
  </si>
  <si>
    <t>1412006</t>
    <phoneticPr fontId="27"/>
  </si>
  <si>
    <t>1412007</t>
    <phoneticPr fontId="27"/>
  </si>
  <si>
    <t>1412008</t>
    <phoneticPr fontId="27"/>
  </si>
  <si>
    <t>1412009</t>
    <phoneticPr fontId="27"/>
  </si>
  <si>
    <t>1412010</t>
    <phoneticPr fontId="27"/>
  </si>
  <si>
    <t>1412011</t>
  </si>
  <si>
    <t>1412012</t>
  </si>
  <si>
    <t>1412013</t>
  </si>
  <si>
    <t>1412014</t>
  </si>
  <si>
    <t>1412015</t>
  </si>
  <si>
    <t>1412016</t>
  </si>
  <si>
    <t>1412017</t>
  </si>
  <si>
    <t>1412018</t>
  </si>
  <si>
    <t>1412019</t>
  </si>
  <si>
    <t>1412020</t>
  </si>
  <si>
    <t>1412021</t>
  </si>
  <si>
    <t>1412022</t>
  </si>
  <si>
    <t>1412023</t>
  </si>
  <si>
    <t>1412024</t>
  </si>
  <si>
    <t>1412025</t>
  </si>
  <si>
    <t>1412026</t>
  </si>
  <si>
    <t>1412027</t>
  </si>
  <si>
    <t>1412028</t>
  </si>
  <si>
    <t>1412029</t>
  </si>
  <si>
    <t>1412030</t>
  </si>
  <si>
    <t>1412031</t>
  </si>
  <si>
    <t>1412032</t>
  </si>
  <si>
    <t>1412033</t>
  </si>
  <si>
    <t>1412034</t>
  </si>
  <si>
    <t>1412035</t>
  </si>
  <si>
    <t>1501001</t>
    <phoneticPr fontId="27"/>
  </si>
  <si>
    <t>1501002</t>
    <phoneticPr fontId="27"/>
  </si>
  <si>
    <t>1501003</t>
  </si>
  <si>
    <t>1501004</t>
  </si>
  <si>
    <t>1501005</t>
  </si>
  <si>
    <t>1501006</t>
  </si>
  <si>
    <t>1501007</t>
  </si>
  <si>
    <t>1501008</t>
  </si>
  <si>
    <t>1501009</t>
  </si>
  <si>
    <t>1501010</t>
  </si>
  <si>
    <t>1501011</t>
  </si>
  <si>
    <t>1501012</t>
  </si>
  <si>
    <t>1501013</t>
  </si>
  <si>
    <t>1501014</t>
  </si>
  <si>
    <t>1501015</t>
  </si>
  <si>
    <t>1501016</t>
  </si>
  <si>
    <t>1501017</t>
  </si>
  <si>
    <t>1501018</t>
  </si>
  <si>
    <t>1501019</t>
  </si>
  <si>
    <t>1501020</t>
    <phoneticPr fontId="27"/>
  </si>
  <si>
    <t>1501021</t>
    <phoneticPr fontId="27"/>
  </si>
  <si>
    <t>1501022</t>
    <phoneticPr fontId="27"/>
  </si>
  <si>
    <t>1501023</t>
  </si>
  <si>
    <t>1501024</t>
  </si>
  <si>
    <t>1501025</t>
  </si>
  <si>
    <t>1501026</t>
  </si>
  <si>
    <t>1501027</t>
  </si>
  <si>
    <t>1501028</t>
  </si>
  <si>
    <t>1502001</t>
    <phoneticPr fontId="27"/>
  </si>
  <si>
    <t>1502002</t>
    <phoneticPr fontId="27"/>
  </si>
  <si>
    <t>1502003</t>
  </si>
  <si>
    <t>1502004</t>
  </si>
  <si>
    <t>1502005</t>
  </si>
  <si>
    <t>1502006</t>
  </si>
  <si>
    <t>1502007</t>
  </si>
  <si>
    <t>1502008</t>
  </si>
  <si>
    <t>1502009</t>
  </si>
  <si>
    <t>1502010</t>
  </si>
  <si>
    <t>1502011</t>
  </si>
  <si>
    <t>1502012</t>
  </si>
  <si>
    <t>1502013</t>
  </si>
  <si>
    <t>1502014</t>
  </si>
  <si>
    <t>1502015</t>
  </si>
  <si>
    <t>1502016</t>
  </si>
  <si>
    <t>1502017</t>
  </si>
  <si>
    <t>1502018</t>
  </si>
  <si>
    <t>1502019</t>
  </si>
  <si>
    <t>1502020</t>
  </si>
  <si>
    <t>1502021</t>
  </si>
  <si>
    <t>1502022</t>
  </si>
  <si>
    <t>1502023</t>
  </si>
  <si>
    <t>1502024</t>
  </si>
  <si>
    <t>1502025</t>
  </si>
  <si>
    <t>1502026</t>
  </si>
  <si>
    <t>1502027</t>
  </si>
  <si>
    <t>1502028</t>
  </si>
  <si>
    <t>1503001</t>
    <phoneticPr fontId="27"/>
  </si>
  <si>
    <t>1503002</t>
    <phoneticPr fontId="27"/>
  </si>
  <si>
    <t>1503003</t>
  </si>
  <si>
    <t>1503004</t>
  </si>
  <si>
    <t>1503005</t>
  </si>
  <si>
    <t>1503006</t>
  </si>
  <si>
    <t>1503007</t>
  </si>
  <si>
    <t>1503008</t>
  </si>
  <si>
    <t>1503009</t>
  </si>
  <si>
    <t>1503010</t>
  </si>
  <si>
    <t>1503011</t>
  </si>
  <si>
    <t>1503012</t>
  </si>
  <si>
    <t>1503013</t>
  </si>
  <si>
    <t>1503014</t>
  </si>
  <si>
    <t>1503015</t>
  </si>
  <si>
    <t>1503016</t>
  </si>
  <si>
    <t>1503017</t>
  </si>
  <si>
    <t>1503018</t>
  </si>
  <si>
    <t>1503019</t>
  </si>
  <si>
    <t>1503020</t>
  </si>
  <si>
    <t>1503021</t>
  </si>
  <si>
    <t>1503022</t>
  </si>
  <si>
    <t>1503023</t>
  </si>
  <si>
    <t>1503024</t>
  </si>
  <si>
    <t>1503025</t>
  </si>
  <si>
    <t>1503026</t>
  </si>
  <si>
    <t>1503027</t>
  </si>
  <si>
    <t>1503028</t>
  </si>
  <si>
    <t>1503029</t>
  </si>
  <si>
    <t>1503030</t>
  </si>
  <si>
    <t>1503031</t>
    <phoneticPr fontId="27"/>
  </si>
  <si>
    <t>1503032</t>
    <phoneticPr fontId="27"/>
  </si>
  <si>
    <t>1504001</t>
    <phoneticPr fontId="27"/>
  </si>
  <si>
    <t>1504002</t>
    <phoneticPr fontId="27"/>
  </si>
  <si>
    <t>1504003</t>
  </si>
  <si>
    <t>1504004</t>
  </si>
  <si>
    <t>1504005</t>
  </si>
  <si>
    <t>1504006</t>
  </si>
  <si>
    <t>1504007</t>
  </si>
  <si>
    <t>1504008</t>
  </si>
  <si>
    <t>1504009</t>
  </si>
  <si>
    <t>1504010</t>
  </si>
  <si>
    <t>1504011</t>
  </si>
  <si>
    <t>1504012</t>
  </si>
  <si>
    <t>1504013</t>
  </si>
  <si>
    <t>1504014</t>
  </si>
  <si>
    <t>1504015</t>
  </si>
  <si>
    <t>1504016</t>
  </si>
  <si>
    <t>1504017</t>
  </si>
  <si>
    <t>1504018</t>
  </si>
  <si>
    <t>1504019</t>
  </si>
  <si>
    <t>1504020</t>
  </si>
  <si>
    <t>1504021</t>
  </si>
  <si>
    <t>1504022</t>
  </si>
  <si>
    <t>1504023</t>
  </si>
  <si>
    <t>1504024</t>
  </si>
  <si>
    <t>1504025</t>
  </si>
  <si>
    <t>1504026</t>
  </si>
  <si>
    <t>1504027</t>
  </si>
  <si>
    <t>1504028</t>
  </si>
  <si>
    <t>1504029</t>
  </si>
  <si>
    <t>1504030</t>
    <phoneticPr fontId="27"/>
  </si>
  <si>
    <t>1506001</t>
    <phoneticPr fontId="27"/>
  </si>
  <si>
    <t>1506002</t>
    <phoneticPr fontId="27"/>
  </si>
  <si>
    <t>1506003</t>
  </si>
  <si>
    <t>1506004</t>
  </si>
  <si>
    <t>1506005</t>
  </si>
  <si>
    <t>1506006</t>
  </si>
  <si>
    <t>1506007</t>
  </si>
  <si>
    <t>1506008</t>
  </si>
  <si>
    <t>1506009</t>
  </si>
  <si>
    <t>1506010</t>
  </si>
  <si>
    <t>1506011</t>
  </si>
  <si>
    <t>1506012</t>
  </si>
  <si>
    <t>1506013</t>
  </si>
  <si>
    <t>1506014</t>
  </si>
  <si>
    <t>1506015</t>
  </si>
  <si>
    <t>1506016</t>
  </si>
  <si>
    <t>1506017</t>
  </si>
  <si>
    <t>1506018</t>
  </si>
  <si>
    <t>1506019</t>
  </si>
  <si>
    <t>1506020</t>
  </si>
  <si>
    <t>1506021</t>
  </si>
  <si>
    <t>1506022</t>
  </si>
  <si>
    <t>1506023</t>
  </si>
  <si>
    <t>1506024</t>
  </si>
  <si>
    <t>1506025</t>
  </si>
  <si>
    <t>1506026</t>
  </si>
  <si>
    <t>1506027</t>
  </si>
  <si>
    <t>1507001</t>
    <phoneticPr fontId="27"/>
  </si>
  <si>
    <t>1507002</t>
  </si>
  <si>
    <t>1507003</t>
    <phoneticPr fontId="27"/>
  </si>
  <si>
    <t>1507004</t>
    <phoneticPr fontId="27"/>
  </si>
  <si>
    <t>1507005</t>
    <phoneticPr fontId="27"/>
  </si>
  <si>
    <t>1507006</t>
  </si>
  <si>
    <t>1507007</t>
  </si>
  <si>
    <t>1507008</t>
  </si>
  <si>
    <t>1507009</t>
  </si>
  <si>
    <t>1507010</t>
  </si>
  <si>
    <t>1507011</t>
  </si>
  <si>
    <t>1507012</t>
  </si>
  <si>
    <t>1507013</t>
  </si>
  <si>
    <t>1507014</t>
  </si>
  <si>
    <t>1507015</t>
  </si>
  <si>
    <t>1507016</t>
  </si>
  <si>
    <t>1507017</t>
  </si>
  <si>
    <t>1507018</t>
  </si>
  <si>
    <t>1507019</t>
  </si>
  <si>
    <t>1507020</t>
  </si>
  <si>
    <t>1507021</t>
  </si>
  <si>
    <t>1507022</t>
  </si>
  <si>
    <t>1507023</t>
  </si>
  <si>
    <t>1507024</t>
  </si>
  <si>
    <t>1507025</t>
  </si>
  <si>
    <t>1507026</t>
  </si>
  <si>
    <t>1507027</t>
  </si>
  <si>
    <t>1507028</t>
  </si>
  <si>
    <t>1507029</t>
  </si>
  <si>
    <t>1507030</t>
  </si>
  <si>
    <t>1507031</t>
  </si>
  <si>
    <t>1507032</t>
  </si>
  <si>
    <t>1507033</t>
  </si>
  <si>
    <t>1507034</t>
  </si>
  <si>
    <t>1508001</t>
    <phoneticPr fontId="27"/>
  </si>
  <si>
    <t>1508002</t>
    <phoneticPr fontId="27"/>
  </si>
  <si>
    <t>1508003</t>
  </si>
  <si>
    <t>1508004</t>
  </si>
  <si>
    <t>1508005</t>
  </si>
  <si>
    <t>1508006</t>
  </si>
  <si>
    <t>1508007</t>
  </si>
  <si>
    <t>1508008</t>
  </si>
  <si>
    <t>1508009</t>
  </si>
  <si>
    <t>1508010</t>
  </si>
  <si>
    <t>1508011</t>
  </si>
  <si>
    <t>1508012</t>
  </si>
  <si>
    <t>1508013</t>
  </si>
  <si>
    <t>1508014</t>
  </si>
  <si>
    <t>1508015</t>
  </si>
  <si>
    <t>1508016</t>
    <phoneticPr fontId="27"/>
  </si>
  <si>
    <t>1508017</t>
    <phoneticPr fontId="27"/>
  </si>
  <si>
    <t>1508018</t>
    <phoneticPr fontId="27"/>
  </si>
  <si>
    <t>1508019</t>
    <phoneticPr fontId="27"/>
  </si>
  <si>
    <t>1508020</t>
    <phoneticPr fontId="27"/>
  </si>
  <si>
    <t>1508021</t>
    <phoneticPr fontId="27"/>
  </si>
  <si>
    <t>1508022</t>
    <phoneticPr fontId="27"/>
  </si>
  <si>
    <t>1508023</t>
    <phoneticPr fontId="27"/>
  </si>
  <si>
    <t>1508024</t>
  </si>
  <si>
    <t>1508025</t>
  </si>
  <si>
    <t>1508026</t>
  </si>
  <si>
    <t>1508027</t>
  </si>
  <si>
    <t>1508028</t>
  </si>
  <si>
    <t>1508029</t>
  </si>
  <si>
    <t>1508030</t>
    <phoneticPr fontId="27"/>
  </si>
  <si>
    <t>1508031</t>
    <phoneticPr fontId="27"/>
  </si>
  <si>
    <t>1509001</t>
    <phoneticPr fontId="27"/>
  </si>
  <si>
    <t>1509002</t>
    <phoneticPr fontId="27"/>
  </si>
  <si>
    <t>1509003</t>
    <phoneticPr fontId="27"/>
  </si>
  <si>
    <t>1509004</t>
    <phoneticPr fontId="27"/>
  </si>
  <si>
    <t>1509005</t>
    <phoneticPr fontId="27"/>
  </si>
  <si>
    <t>1509006</t>
    <phoneticPr fontId="27"/>
  </si>
  <si>
    <t>1509007</t>
    <phoneticPr fontId="27"/>
  </si>
  <si>
    <t>1509008</t>
    <phoneticPr fontId="27"/>
  </si>
  <si>
    <t>1509009</t>
  </si>
  <si>
    <t>1509010</t>
  </si>
  <si>
    <t>1509011</t>
  </si>
  <si>
    <t>1509013</t>
    <phoneticPr fontId="27"/>
  </si>
  <si>
    <t>1509016</t>
    <phoneticPr fontId="27"/>
  </si>
  <si>
    <t>1509024</t>
    <phoneticPr fontId="27"/>
  </si>
  <si>
    <t>1509028</t>
    <phoneticPr fontId="27"/>
  </si>
  <si>
    <t>1509030</t>
    <phoneticPr fontId="27"/>
  </si>
  <si>
    <t>1510004</t>
    <phoneticPr fontId="27"/>
  </si>
  <si>
    <t>1510007</t>
    <phoneticPr fontId="27"/>
  </si>
  <si>
    <t>1510012</t>
    <phoneticPr fontId="27"/>
  </si>
  <si>
    <t>1510016</t>
    <phoneticPr fontId="27"/>
  </si>
  <si>
    <t>1510021</t>
    <phoneticPr fontId="27"/>
  </si>
  <si>
    <t>1510026</t>
    <phoneticPr fontId="27"/>
  </si>
  <si>
    <t>1510030</t>
    <phoneticPr fontId="27"/>
  </si>
  <si>
    <t>1510035</t>
    <phoneticPr fontId="27"/>
  </si>
  <si>
    <t>1511004</t>
    <phoneticPr fontId="27"/>
  </si>
  <si>
    <t>1511008</t>
    <phoneticPr fontId="27"/>
  </si>
  <si>
    <t>1511012</t>
    <phoneticPr fontId="27"/>
  </si>
  <si>
    <t>1512001</t>
    <phoneticPr fontId="27"/>
  </si>
  <si>
    <t>1512006</t>
    <phoneticPr fontId="27"/>
  </si>
  <si>
    <t>1512009</t>
    <phoneticPr fontId="27"/>
  </si>
  <si>
    <t>1512014</t>
    <phoneticPr fontId="27"/>
  </si>
  <si>
    <t>1512017</t>
    <phoneticPr fontId="27"/>
  </si>
  <si>
    <t>1512021</t>
    <phoneticPr fontId="27"/>
  </si>
  <si>
    <t>1512026</t>
    <phoneticPr fontId="27"/>
  </si>
  <si>
    <t>1512031</t>
    <phoneticPr fontId="27"/>
  </si>
  <si>
    <t>1512034</t>
    <phoneticPr fontId="27"/>
  </si>
  <si>
    <t>1601001</t>
    <phoneticPr fontId="27"/>
  </si>
  <si>
    <t>1601005</t>
    <phoneticPr fontId="27"/>
  </si>
  <si>
    <t>1601010</t>
    <phoneticPr fontId="27"/>
  </si>
  <si>
    <t>1601013</t>
    <phoneticPr fontId="27"/>
  </si>
  <si>
    <t>1601018</t>
    <phoneticPr fontId="27"/>
  </si>
  <si>
    <t>1601022</t>
    <phoneticPr fontId="27"/>
  </si>
  <si>
    <t>1601026</t>
    <phoneticPr fontId="27"/>
  </si>
  <si>
    <t>1601029</t>
    <phoneticPr fontId="27"/>
  </si>
  <si>
    <t>1601032</t>
    <phoneticPr fontId="27"/>
  </si>
  <si>
    <t>1602003</t>
    <phoneticPr fontId="27"/>
  </si>
  <si>
    <t>1602007</t>
    <phoneticPr fontId="27"/>
  </si>
  <si>
    <t>1602012</t>
    <phoneticPr fontId="27"/>
  </si>
  <si>
    <t>1602015</t>
    <phoneticPr fontId="27"/>
  </si>
  <si>
    <t>1602021</t>
    <phoneticPr fontId="27"/>
  </si>
  <si>
    <t>1602025</t>
    <phoneticPr fontId="27"/>
  </si>
  <si>
    <t>1602030</t>
    <phoneticPr fontId="27"/>
  </si>
  <si>
    <t>1603001</t>
    <phoneticPr fontId="27"/>
  </si>
  <si>
    <t>1603005</t>
    <phoneticPr fontId="27"/>
  </si>
  <si>
    <t>1603011</t>
    <phoneticPr fontId="27"/>
  </si>
  <si>
    <t>1603014</t>
    <phoneticPr fontId="27"/>
  </si>
  <si>
    <t>1603018</t>
    <phoneticPr fontId="27"/>
  </si>
  <si>
    <t>1603022</t>
    <phoneticPr fontId="27"/>
  </si>
  <si>
    <t>1603026</t>
    <phoneticPr fontId="27"/>
  </si>
  <si>
    <t>1604004</t>
    <phoneticPr fontId="27"/>
  </si>
  <si>
    <t>1604009</t>
    <phoneticPr fontId="27"/>
  </si>
  <si>
    <t>1605004</t>
    <phoneticPr fontId="27"/>
  </si>
  <si>
    <t>1605009</t>
    <phoneticPr fontId="27"/>
  </si>
  <si>
    <t>1605014</t>
    <phoneticPr fontId="27"/>
  </si>
  <si>
    <t>1605018</t>
    <phoneticPr fontId="27"/>
  </si>
  <si>
    <t>1605022</t>
    <phoneticPr fontId="27"/>
  </si>
  <si>
    <t>1605025</t>
    <phoneticPr fontId="27"/>
  </si>
  <si>
    <t>1606001</t>
    <phoneticPr fontId="27"/>
  </si>
  <si>
    <t>1606007</t>
    <phoneticPr fontId="27"/>
  </si>
  <si>
    <t>1606011</t>
    <phoneticPr fontId="27"/>
  </si>
  <si>
    <t>1606015</t>
    <phoneticPr fontId="27"/>
  </si>
  <si>
    <t>1606017</t>
    <phoneticPr fontId="27"/>
  </si>
  <si>
    <t>1606021</t>
    <phoneticPr fontId="27"/>
  </si>
  <si>
    <t>1607003</t>
    <phoneticPr fontId="27"/>
  </si>
  <si>
    <t>1607006</t>
    <phoneticPr fontId="27"/>
  </si>
  <si>
    <t>1607011</t>
    <phoneticPr fontId="27"/>
  </si>
  <si>
    <t>1607015</t>
    <phoneticPr fontId="27"/>
  </si>
  <si>
    <t>1607019</t>
    <phoneticPr fontId="27"/>
  </si>
  <si>
    <t>1607023</t>
    <phoneticPr fontId="27"/>
  </si>
  <si>
    <t>1607030</t>
    <phoneticPr fontId="27"/>
  </si>
  <si>
    <t>1607034</t>
    <phoneticPr fontId="27"/>
  </si>
  <si>
    <t>1608003</t>
    <phoneticPr fontId="27"/>
  </si>
  <si>
    <t>1608007</t>
    <phoneticPr fontId="27"/>
  </si>
  <si>
    <t>1608011</t>
    <phoneticPr fontId="27"/>
  </si>
  <si>
    <t>1608014</t>
    <phoneticPr fontId="27"/>
  </si>
  <si>
    <t>1608020</t>
    <phoneticPr fontId="27"/>
  </si>
  <si>
    <t>1608022</t>
    <phoneticPr fontId="27"/>
  </si>
  <si>
    <t>1608027</t>
    <phoneticPr fontId="27"/>
  </si>
  <si>
    <t>1608031</t>
    <phoneticPr fontId="27"/>
  </si>
  <si>
    <t>1609003</t>
    <phoneticPr fontId="27"/>
  </si>
  <si>
    <t>1609009</t>
    <phoneticPr fontId="27"/>
  </si>
  <si>
    <t>1609012</t>
    <phoneticPr fontId="27"/>
  </si>
  <si>
    <t>1609017</t>
    <phoneticPr fontId="27"/>
  </si>
  <si>
    <t>1609024</t>
    <phoneticPr fontId="27"/>
  </si>
  <si>
    <t>1609028</t>
    <phoneticPr fontId="27"/>
  </si>
  <si>
    <t>1610001</t>
    <phoneticPr fontId="27"/>
  </si>
  <si>
    <t>1610002</t>
    <phoneticPr fontId="27"/>
  </si>
  <si>
    <t>1610005</t>
    <phoneticPr fontId="27"/>
  </si>
  <si>
    <t>1610007</t>
    <phoneticPr fontId="27"/>
  </si>
  <si>
    <t>1610011</t>
    <phoneticPr fontId="27"/>
  </si>
  <si>
    <t>1611001</t>
    <phoneticPr fontId="27"/>
  </si>
  <si>
    <t>1611003</t>
    <phoneticPr fontId="27"/>
  </si>
  <si>
    <t>1611007</t>
    <phoneticPr fontId="27"/>
  </si>
  <si>
    <t>1611011</t>
    <phoneticPr fontId="27"/>
  </si>
  <si>
    <t>1611015</t>
    <phoneticPr fontId="27"/>
  </si>
  <si>
    <t>1612005</t>
    <phoneticPr fontId="27"/>
  </si>
  <si>
    <t>1612009</t>
    <phoneticPr fontId="27"/>
  </si>
  <si>
    <t>1612011</t>
    <phoneticPr fontId="27"/>
  </si>
  <si>
    <t>1612015</t>
    <phoneticPr fontId="27"/>
  </si>
  <si>
    <t>1612018</t>
    <phoneticPr fontId="27"/>
  </si>
  <si>
    <t>1612020</t>
    <phoneticPr fontId="27"/>
  </si>
  <si>
    <t>1612023</t>
    <phoneticPr fontId="27"/>
  </si>
  <si>
    <t>1612026</t>
    <phoneticPr fontId="27"/>
  </si>
  <si>
    <t>1701001</t>
    <phoneticPr fontId="27"/>
  </si>
  <si>
    <t>1701004</t>
    <phoneticPr fontId="27"/>
  </si>
  <si>
    <t>1701008</t>
    <phoneticPr fontId="27"/>
  </si>
  <si>
    <t>1701010</t>
    <phoneticPr fontId="27"/>
  </si>
  <si>
    <t>1701012</t>
    <phoneticPr fontId="27"/>
  </si>
  <si>
    <t>1701016</t>
    <phoneticPr fontId="27"/>
  </si>
  <si>
    <t>1701021</t>
    <phoneticPr fontId="27"/>
  </si>
  <si>
    <t>1701029</t>
    <phoneticPr fontId="27"/>
  </si>
  <si>
    <t>1701032</t>
    <phoneticPr fontId="27"/>
  </si>
  <si>
    <t>1702005</t>
    <phoneticPr fontId="27"/>
  </si>
  <si>
    <t>1702008</t>
    <phoneticPr fontId="27"/>
  </si>
  <si>
    <t>1702013</t>
    <phoneticPr fontId="27"/>
  </si>
  <si>
    <t>1702018</t>
    <phoneticPr fontId="27"/>
  </si>
  <si>
    <t>1702024</t>
    <phoneticPr fontId="27"/>
  </si>
  <si>
    <t>1702026</t>
    <phoneticPr fontId="27"/>
  </si>
  <si>
    <t>1703005</t>
    <phoneticPr fontId="27"/>
  </si>
  <si>
    <t>1703008</t>
    <phoneticPr fontId="27"/>
  </si>
  <si>
    <t>1703012</t>
    <phoneticPr fontId="27"/>
  </si>
  <si>
    <t>1703017</t>
    <phoneticPr fontId="27"/>
  </si>
  <si>
    <t>1703020</t>
    <phoneticPr fontId="27"/>
  </si>
  <si>
    <t>1703025</t>
    <phoneticPr fontId="27"/>
  </si>
  <si>
    <t>1703028</t>
    <phoneticPr fontId="27"/>
  </si>
  <si>
    <t>1703029</t>
    <phoneticPr fontId="27"/>
  </si>
  <si>
    <t>1704001</t>
    <phoneticPr fontId="27"/>
  </si>
  <si>
    <t>1704005</t>
    <phoneticPr fontId="27"/>
  </si>
  <si>
    <t>1704010</t>
    <phoneticPr fontId="27"/>
  </si>
  <si>
    <t>1704013</t>
    <phoneticPr fontId="27"/>
  </si>
  <si>
    <t>1704017</t>
    <phoneticPr fontId="27"/>
  </si>
  <si>
    <t>1704021</t>
    <phoneticPr fontId="27"/>
  </si>
  <si>
    <t>1704026</t>
    <phoneticPr fontId="27"/>
  </si>
  <si>
    <t>1704029</t>
    <phoneticPr fontId="27"/>
  </si>
  <si>
    <t>1704034</t>
    <phoneticPr fontId="27"/>
  </si>
  <si>
    <t>標準液更新</t>
    <rPh sb="0" eb="2">
      <t>ヒョウジュン</t>
    </rPh>
    <rPh sb="2" eb="3">
      <t>エキ</t>
    </rPh>
    <rPh sb="3" eb="5">
      <t>コウシン</t>
    </rPh>
    <phoneticPr fontId="27"/>
  </si>
  <si>
    <t>1705003</t>
    <phoneticPr fontId="27"/>
  </si>
  <si>
    <t>1705007</t>
    <phoneticPr fontId="27"/>
  </si>
  <si>
    <t>1705011</t>
    <phoneticPr fontId="27"/>
  </si>
  <si>
    <t>1705016</t>
    <phoneticPr fontId="27"/>
  </si>
  <si>
    <t>1705019</t>
    <phoneticPr fontId="27"/>
  </si>
  <si>
    <t>1705021</t>
    <phoneticPr fontId="27"/>
  </si>
  <si>
    <t>1705024</t>
    <phoneticPr fontId="27"/>
  </si>
  <si>
    <t>1705029</t>
    <phoneticPr fontId="27"/>
  </si>
  <si>
    <t>1706001</t>
    <phoneticPr fontId="27"/>
  </si>
  <si>
    <t>1706004</t>
    <phoneticPr fontId="27"/>
  </si>
  <si>
    <t>1706006</t>
    <phoneticPr fontId="27"/>
  </si>
  <si>
    <t>1706011</t>
    <phoneticPr fontId="27"/>
  </si>
  <si>
    <t>1706015</t>
    <phoneticPr fontId="27"/>
  </si>
  <si>
    <t>1706020</t>
    <phoneticPr fontId="27"/>
  </si>
  <si>
    <t>1706024</t>
    <phoneticPr fontId="27"/>
  </si>
  <si>
    <t>1706026</t>
    <phoneticPr fontId="27"/>
  </si>
  <si>
    <t>1707002</t>
    <phoneticPr fontId="27"/>
  </si>
  <si>
    <t>1707006</t>
    <phoneticPr fontId="27"/>
  </si>
  <si>
    <t>1707010</t>
    <phoneticPr fontId="27"/>
  </si>
  <si>
    <t>1707014</t>
    <phoneticPr fontId="27"/>
  </si>
  <si>
    <t>1707018</t>
    <phoneticPr fontId="27"/>
  </si>
  <si>
    <t>1707022</t>
    <phoneticPr fontId="27"/>
  </si>
  <si>
    <t>1707027</t>
    <phoneticPr fontId="27"/>
  </si>
  <si>
    <t>2017/0720</t>
    <phoneticPr fontId="27"/>
  </si>
  <si>
    <t>1707030</t>
    <phoneticPr fontId="27"/>
  </si>
  <si>
    <t>1708001</t>
    <phoneticPr fontId="27"/>
  </si>
  <si>
    <t>1708004</t>
    <phoneticPr fontId="27"/>
  </si>
  <si>
    <t>1708008</t>
    <phoneticPr fontId="27"/>
  </si>
  <si>
    <t>1708012</t>
    <phoneticPr fontId="27"/>
  </si>
  <si>
    <t>1708016</t>
    <phoneticPr fontId="27"/>
  </si>
  <si>
    <t>1708020</t>
    <phoneticPr fontId="27"/>
  </si>
  <si>
    <t>1708024</t>
    <phoneticPr fontId="27"/>
  </si>
  <si>
    <t>1708027</t>
    <phoneticPr fontId="27"/>
  </si>
  <si>
    <t>1708029</t>
    <phoneticPr fontId="27"/>
  </si>
  <si>
    <t>1709002</t>
    <phoneticPr fontId="27"/>
  </si>
  <si>
    <t>1709005</t>
    <phoneticPr fontId="27"/>
  </si>
  <si>
    <t>1709009</t>
    <phoneticPr fontId="27"/>
  </si>
  <si>
    <t>1709013</t>
    <phoneticPr fontId="27"/>
  </si>
  <si>
    <t>1709017</t>
    <phoneticPr fontId="27"/>
  </si>
  <si>
    <t>1709021</t>
    <phoneticPr fontId="27"/>
  </si>
  <si>
    <t>1709026</t>
    <phoneticPr fontId="27"/>
  </si>
  <si>
    <t>1709030</t>
    <phoneticPr fontId="27"/>
  </si>
  <si>
    <t>1710004</t>
    <phoneticPr fontId="27"/>
  </si>
  <si>
    <t>1710008</t>
    <phoneticPr fontId="27"/>
  </si>
  <si>
    <t>1710016</t>
    <phoneticPr fontId="27"/>
  </si>
  <si>
    <t>1710019</t>
    <phoneticPr fontId="27"/>
  </si>
  <si>
    <t>1710024</t>
    <phoneticPr fontId="27"/>
  </si>
  <si>
    <t>1710028</t>
    <phoneticPr fontId="27"/>
  </si>
  <si>
    <t>1712002</t>
    <phoneticPr fontId="27"/>
  </si>
  <si>
    <t>1712006</t>
    <phoneticPr fontId="27"/>
  </si>
  <si>
    <t>1712010</t>
    <phoneticPr fontId="27"/>
  </si>
  <si>
    <t>1712013</t>
    <phoneticPr fontId="27"/>
  </si>
  <si>
    <t>1712017</t>
    <phoneticPr fontId="27"/>
  </si>
  <si>
    <t>1712021</t>
    <phoneticPr fontId="27"/>
  </si>
  <si>
    <t>1712025</t>
    <phoneticPr fontId="27"/>
  </si>
  <si>
    <t>1712029</t>
    <phoneticPr fontId="27"/>
  </si>
  <si>
    <t>1712034</t>
    <phoneticPr fontId="27"/>
  </si>
  <si>
    <t>1801003</t>
    <phoneticPr fontId="27"/>
  </si>
  <si>
    <t>1801008</t>
    <phoneticPr fontId="27"/>
  </si>
  <si>
    <t>1801011</t>
    <phoneticPr fontId="27"/>
  </si>
  <si>
    <t>1801016</t>
    <phoneticPr fontId="27"/>
  </si>
  <si>
    <t>1801020</t>
    <phoneticPr fontId="27"/>
  </si>
  <si>
    <t>1801024</t>
    <phoneticPr fontId="27"/>
  </si>
  <si>
    <t>1801029</t>
    <phoneticPr fontId="27"/>
  </si>
  <si>
    <t>1801032</t>
    <phoneticPr fontId="27"/>
  </si>
  <si>
    <t>1801036</t>
    <phoneticPr fontId="27"/>
  </si>
  <si>
    <t>1802003</t>
    <phoneticPr fontId="27"/>
  </si>
  <si>
    <t>1802006</t>
    <phoneticPr fontId="27"/>
  </si>
  <si>
    <t>1802012</t>
    <phoneticPr fontId="27"/>
  </si>
  <si>
    <t>1802014</t>
    <phoneticPr fontId="27"/>
  </si>
  <si>
    <t>1802019</t>
    <phoneticPr fontId="27"/>
  </si>
  <si>
    <t>1802023</t>
    <phoneticPr fontId="27"/>
  </si>
  <si>
    <t>1802027</t>
    <phoneticPr fontId="27"/>
  </si>
  <si>
    <t>1802031</t>
    <phoneticPr fontId="27"/>
  </si>
  <si>
    <t>1803003</t>
    <phoneticPr fontId="27"/>
  </si>
  <si>
    <t>1803007</t>
    <phoneticPr fontId="27"/>
  </si>
  <si>
    <t>1803011</t>
    <phoneticPr fontId="27"/>
  </si>
  <si>
    <t>1803015</t>
    <phoneticPr fontId="27"/>
  </si>
  <si>
    <t>1803020</t>
    <phoneticPr fontId="27"/>
  </si>
  <si>
    <t>1803028</t>
    <phoneticPr fontId="27"/>
  </si>
  <si>
    <t>1803032</t>
    <phoneticPr fontId="27"/>
  </si>
  <si>
    <t>1803036</t>
    <phoneticPr fontId="27"/>
  </si>
  <si>
    <t>1804004</t>
    <phoneticPr fontId="27"/>
  </si>
  <si>
    <t>1804009</t>
    <phoneticPr fontId="27"/>
  </si>
  <si>
    <t>1804012</t>
    <phoneticPr fontId="27"/>
  </si>
  <si>
    <t>1804017</t>
    <phoneticPr fontId="27"/>
  </si>
  <si>
    <t>1804020</t>
    <phoneticPr fontId="27"/>
  </si>
  <si>
    <t>1804027</t>
    <phoneticPr fontId="27"/>
  </si>
  <si>
    <t>1805001</t>
    <phoneticPr fontId="27"/>
  </si>
  <si>
    <t>1805506</t>
    <phoneticPr fontId="27"/>
  </si>
  <si>
    <t>1805014</t>
    <phoneticPr fontId="27"/>
  </si>
  <si>
    <t>1805017</t>
    <phoneticPr fontId="27"/>
  </si>
  <si>
    <t>1805021</t>
    <phoneticPr fontId="27"/>
  </si>
  <si>
    <t>1806003</t>
    <phoneticPr fontId="27"/>
  </si>
  <si>
    <t>1806006</t>
    <phoneticPr fontId="27"/>
  </si>
  <si>
    <t>1806011</t>
    <phoneticPr fontId="27"/>
  </si>
  <si>
    <t>1806014</t>
    <phoneticPr fontId="27"/>
  </si>
  <si>
    <t>1806018</t>
    <phoneticPr fontId="27"/>
  </si>
  <si>
    <t>1807004</t>
    <phoneticPr fontId="27"/>
  </si>
  <si>
    <t>1807009</t>
    <phoneticPr fontId="27"/>
  </si>
  <si>
    <t>1807013</t>
    <phoneticPr fontId="27"/>
  </si>
  <si>
    <t>1807017</t>
    <phoneticPr fontId="27"/>
  </si>
  <si>
    <t>1807021</t>
    <phoneticPr fontId="27"/>
  </si>
  <si>
    <t>1807027</t>
    <phoneticPr fontId="27"/>
  </si>
  <si>
    <t>1807030</t>
    <phoneticPr fontId="27"/>
  </si>
  <si>
    <t>1807032</t>
    <phoneticPr fontId="27"/>
  </si>
  <si>
    <t>1808005</t>
    <phoneticPr fontId="27"/>
  </si>
  <si>
    <t>1808008</t>
    <phoneticPr fontId="27"/>
  </si>
  <si>
    <t>1808013</t>
    <phoneticPr fontId="27"/>
  </si>
  <si>
    <t>1808015</t>
    <phoneticPr fontId="27"/>
  </si>
  <si>
    <t>1808019</t>
    <phoneticPr fontId="27"/>
  </si>
  <si>
    <t>1808022</t>
    <phoneticPr fontId="27"/>
  </si>
  <si>
    <t>1808027</t>
    <phoneticPr fontId="27"/>
  </si>
  <si>
    <t>1808030</t>
    <phoneticPr fontId="27"/>
  </si>
  <si>
    <t>1809001</t>
    <phoneticPr fontId="27"/>
  </si>
  <si>
    <t>1809005</t>
    <phoneticPr fontId="27"/>
  </si>
  <si>
    <t>1809009</t>
    <phoneticPr fontId="27"/>
  </si>
  <si>
    <t>1809012</t>
    <phoneticPr fontId="27"/>
  </si>
  <si>
    <t>1809015</t>
    <phoneticPr fontId="27"/>
  </si>
  <si>
    <t>1809018</t>
    <phoneticPr fontId="27"/>
  </si>
  <si>
    <t>1809020</t>
    <phoneticPr fontId="27"/>
  </si>
  <si>
    <t>1809024</t>
    <phoneticPr fontId="27"/>
  </si>
  <si>
    <t>1809028</t>
    <phoneticPr fontId="27"/>
  </si>
  <si>
    <t>1810002</t>
    <phoneticPr fontId="27"/>
  </si>
  <si>
    <t>1810007</t>
    <phoneticPr fontId="27"/>
  </si>
  <si>
    <t>1810011</t>
    <phoneticPr fontId="27"/>
  </si>
  <si>
    <t>1810015</t>
    <phoneticPr fontId="27"/>
  </si>
  <si>
    <t>1810020</t>
    <phoneticPr fontId="27"/>
  </si>
  <si>
    <t>1810023</t>
    <phoneticPr fontId="27"/>
  </si>
  <si>
    <t>1812001</t>
    <phoneticPr fontId="27"/>
  </si>
  <si>
    <t>1812005</t>
    <phoneticPr fontId="27"/>
  </si>
  <si>
    <t>1812010</t>
    <phoneticPr fontId="27"/>
  </si>
  <si>
    <t>1812013</t>
    <phoneticPr fontId="27"/>
  </si>
  <si>
    <t>1812018</t>
    <phoneticPr fontId="27"/>
  </si>
  <si>
    <t>1812023</t>
    <phoneticPr fontId="27"/>
  </si>
  <si>
    <t>1812027</t>
    <phoneticPr fontId="27"/>
  </si>
  <si>
    <t>1812031</t>
    <phoneticPr fontId="27"/>
  </si>
  <si>
    <t>1812032</t>
    <phoneticPr fontId="27"/>
  </si>
  <si>
    <t>1901005</t>
    <phoneticPr fontId="27"/>
  </si>
  <si>
    <t>1901008</t>
    <phoneticPr fontId="27"/>
  </si>
  <si>
    <t>1901013</t>
    <phoneticPr fontId="27"/>
  </si>
  <si>
    <t>1901017</t>
    <phoneticPr fontId="27"/>
  </si>
  <si>
    <t>1901021</t>
    <phoneticPr fontId="27"/>
  </si>
  <si>
    <t>1901025</t>
    <phoneticPr fontId="27"/>
  </si>
  <si>
    <t>1901030</t>
    <phoneticPr fontId="27"/>
  </si>
  <si>
    <t>1901033</t>
    <phoneticPr fontId="27"/>
  </si>
  <si>
    <t>1902003</t>
    <phoneticPr fontId="27"/>
  </si>
  <si>
    <t>1902007</t>
    <phoneticPr fontId="27"/>
  </si>
  <si>
    <t>1902011</t>
    <phoneticPr fontId="27"/>
  </si>
  <si>
    <t>1902015</t>
    <phoneticPr fontId="27"/>
  </si>
  <si>
    <t>1902019</t>
    <phoneticPr fontId="27"/>
  </si>
  <si>
    <t>1902028</t>
    <phoneticPr fontId="27"/>
  </si>
  <si>
    <t>1902032</t>
    <phoneticPr fontId="27"/>
  </si>
  <si>
    <t>1903002</t>
    <phoneticPr fontId="27"/>
  </si>
  <si>
    <t>1903006</t>
    <phoneticPr fontId="27"/>
  </si>
  <si>
    <t>1903010</t>
    <phoneticPr fontId="27"/>
  </si>
  <si>
    <t>1903015</t>
    <phoneticPr fontId="27"/>
  </si>
  <si>
    <t>1903022</t>
    <phoneticPr fontId="27"/>
  </si>
  <si>
    <t>1903026</t>
    <phoneticPr fontId="27"/>
  </si>
  <si>
    <t>1903030</t>
    <phoneticPr fontId="27"/>
  </si>
  <si>
    <t>1904002</t>
    <phoneticPr fontId="27"/>
  </si>
  <si>
    <t>1904007</t>
    <phoneticPr fontId="27"/>
  </si>
  <si>
    <t>1904010</t>
    <phoneticPr fontId="27"/>
  </si>
  <si>
    <t>1904015</t>
    <phoneticPr fontId="27"/>
  </si>
  <si>
    <t>1904019</t>
    <phoneticPr fontId="27"/>
  </si>
  <si>
    <t>1904022</t>
    <phoneticPr fontId="27"/>
  </si>
  <si>
    <t>1904024</t>
    <phoneticPr fontId="27"/>
  </si>
  <si>
    <t>1904027</t>
    <phoneticPr fontId="27"/>
  </si>
  <si>
    <t>1904033</t>
    <phoneticPr fontId="27"/>
  </si>
  <si>
    <t>1905001</t>
    <phoneticPr fontId="27"/>
  </si>
  <si>
    <t>1905005</t>
    <phoneticPr fontId="27"/>
  </si>
  <si>
    <t>1905009</t>
    <phoneticPr fontId="27"/>
  </si>
  <si>
    <t>1905013</t>
    <phoneticPr fontId="27"/>
  </si>
  <si>
    <t>1905018</t>
    <phoneticPr fontId="27"/>
  </si>
  <si>
    <t>1905022</t>
    <phoneticPr fontId="27"/>
  </si>
  <si>
    <t>1905027</t>
    <phoneticPr fontId="27"/>
  </si>
  <si>
    <t>1906003</t>
    <phoneticPr fontId="27"/>
  </si>
  <si>
    <t>1906007</t>
    <phoneticPr fontId="27"/>
  </si>
  <si>
    <t>1906010</t>
    <phoneticPr fontId="27"/>
  </si>
  <si>
    <t>1906015</t>
    <phoneticPr fontId="27"/>
  </si>
  <si>
    <t>1906019</t>
    <phoneticPr fontId="27"/>
  </si>
  <si>
    <t>1907001</t>
    <phoneticPr fontId="27"/>
  </si>
  <si>
    <t>1907005</t>
    <phoneticPr fontId="27"/>
  </si>
  <si>
    <t>1907008</t>
    <phoneticPr fontId="27"/>
  </si>
  <si>
    <t>1907010</t>
    <phoneticPr fontId="27"/>
  </si>
  <si>
    <t>1907023</t>
    <phoneticPr fontId="27"/>
  </si>
  <si>
    <t>1907026</t>
    <phoneticPr fontId="27"/>
  </si>
  <si>
    <t>1908003</t>
    <phoneticPr fontId="27"/>
  </si>
  <si>
    <t>1908004</t>
    <phoneticPr fontId="27"/>
  </si>
  <si>
    <t>1908007</t>
    <phoneticPr fontId="27"/>
  </si>
  <si>
    <t>1908010</t>
    <phoneticPr fontId="27"/>
  </si>
  <si>
    <t>1908020</t>
    <phoneticPr fontId="27"/>
  </si>
  <si>
    <t>1908025</t>
    <phoneticPr fontId="27"/>
  </si>
  <si>
    <t>1908028</t>
    <phoneticPr fontId="27"/>
  </si>
  <si>
    <t>1908029</t>
    <phoneticPr fontId="27"/>
  </si>
  <si>
    <t>1909001</t>
    <phoneticPr fontId="27"/>
  </si>
  <si>
    <t>1909003</t>
    <phoneticPr fontId="27"/>
  </si>
  <si>
    <t>1909008</t>
    <phoneticPr fontId="27"/>
  </si>
  <si>
    <t>1910001</t>
    <phoneticPr fontId="27"/>
  </si>
  <si>
    <t>1912001</t>
    <phoneticPr fontId="27"/>
  </si>
  <si>
    <t>1912004</t>
    <phoneticPr fontId="27"/>
  </si>
  <si>
    <t>1912008</t>
    <phoneticPr fontId="27"/>
  </si>
  <si>
    <t>1912012</t>
    <phoneticPr fontId="27"/>
  </si>
  <si>
    <t>1912017</t>
    <phoneticPr fontId="27"/>
  </si>
  <si>
    <t>1912020</t>
    <phoneticPr fontId="27"/>
  </si>
  <si>
    <t>1912025</t>
    <phoneticPr fontId="27"/>
  </si>
  <si>
    <t>2001001</t>
    <phoneticPr fontId="27"/>
  </si>
  <si>
    <t>2001003</t>
    <phoneticPr fontId="27"/>
  </si>
  <si>
    <t>2001008</t>
    <phoneticPr fontId="27"/>
  </si>
  <si>
    <t>2001011</t>
    <phoneticPr fontId="27"/>
  </si>
  <si>
    <t>2001016</t>
    <phoneticPr fontId="27"/>
  </si>
  <si>
    <t>2001021</t>
    <phoneticPr fontId="27"/>
  </si>
  <si>
    <t>2001023</t>
    <phoneticPr fontId="27"/>
  </si>
  <si>
    <t>2002008</t>
    <phoneticPr fontId="27"/>
  </si>
  <si>
    <t>2002015</t>
    <phoneticPr fontId="27"/>
  </si>
  <si>
    <t>2002020</t>
    <phoneticPr fontId="27"/>
  </si>
  <si>
    <t>2003004</t>
    <phoneticPr fontId="27"/>
  </si>
  <si>
    <t>2003009</t>
    <phoneticPr fontId="27"/>
  </si>
  <si>
    <t>2003011</t>
    <phoneticPr fontId="27"/>
  </si>
  <si>
    <t>2003017</t>
    <phoneticPr fontId="27"/>
  </si>
  <si>
    <t>2003019</t>
    <phoneticPr fontId="27"/>
  </si>
  <si>
    <t>2003023</t>
    <phoneticPr fontId="27"/>
  </si>
  <si>
    <t>2004001</t>
    <phoneticPr fontId="27"/>
  </si>
  <si>
    <t>2004005</t>
    <phoneticPr fontId="27"/>
  </si>
  <si>
    <t>2004009</t>
    <phoneticPr fontId="27"/>
  </si>
  <si>
    <t>2004013</t>
    <phoneticPr fontId="27"/>
  </si>
  <si>
    <t>2004019</t>
    <phoneticPr fontId="27"/>
  </si>
  <si>
    <t>2004024</t>
    <phoneticPr fontId="27"/>
  </si>
  <si>
    <t>2004029</t>
    <phoneticPr fontId="27"/>
  </si>
  <si>
    <t>2005002</t>
    <phoneticPr fontId="27"/>
  </si>
  <si>
    <t>2005006</t>
    <phoneticPr fontId="27"/>
  </si>
  <si>
    <t>2005009</t>
    <phoneticPr fontId="27"/>
  </si>
  <si>
    <t>2005011</t>
    <phoneticPr fontId="27"/>
  </si>
  <si>
    <t>2005015</t>
    <phoneticPr fontId="27"/>
  </si>
  <si>
    <t>2005026</t>
    <phoneticPr fontId="27"/>
  </si>
  <si>
    <t>2006002</t>
    <phoneticPr fontId="27"/>
  </si>
  <si>
    <t>2006007</t>
    <phoneticPr fontId="27"/>
  </si>
  <si>
    <t>2006010</t>
    <phoneticPr fontId="27"/>
  </si>
  <si>
    <t>2006015</t>
    <phoneticPr fontId="27"/>
  </si>
  <si>
    <t>2006016</t>
    <phoneticPr fontId="27"/>
  </si>
  <si>
    <t>2006021</t>
    <phoneticPr fontId="27"/>
  </si>
  <si>
    <t>2006024</t>
    <phoneticPr fontId="27"/>
  </si>
  <si>
    <t>2006030</t>
    <phoneticPr fontId="27"/>
  </si>
  <si>
    <t>2006032</t>
    <phoneticPr fontId="27"/>
  </si>
  <si>
    <t>2007004</t>
    <phoneticPr fontId="27"/>
  </si>
  <si>
    <t>2007007</t>
    <phoneticPr fontId="27"/>
  </si>
  <si>
    <t>2007010</t>
    <phoneticPr fontId="27"/>
  </si>
  <si>
    <t>2007015</t>
    <phoneticPr fontId="27"/>
  </si>
  <si>
    <t>2007018</t>
    <phoneticPr fontId="27"/>
  </si>
  <si>
    <t>2007021</t>
    <phoneticPr fontId="27"/>
  </si>
  <si>
    <t>2007022</t>
    <phoneticPr fontId="27"/>
  </si>
  <si>
    <t>2008003</t>
    <phoneticPr fontId="27"/>
  </si>
  <si>
    <t>2008009</t>
    <phoneticPr fontId="27"/>
  </si>
  <si>
    <t>2008012</t>
    <phoneticPr fontId="27"/>
  </si>
  <si>
    <t>2008017</t>
    <phoneticPr fontId="27"/>
  </si>
  <si>
    <t>2009002</t>
    <phoneticPr fontId="27"/>
  </si>
  <si>
    <t>2009006</t>
    <phoneticPr fontId="27"/>
  </si>
  <si>
    <t>2009010</t>
    <phoneticPr fontId="27"/>
  </si>
  <si>
    <t>2009014</t>
    <phoneticPr fontId="27"/>
  </si>
  <si>
    <t>2009018</t>
    <phoneticPr fontId="27"/>
  </si>
  <si>
    <t>2010003</t>
    <phoneticPr fontId="27"/>
  </si>
  <si>
    <t>2010005</t>
    <phoneticPr fontId="27"/>
  </si>
  <si>
    <t>2010013</t>
    <phoneticPr fontId="27"/>
  </si>
  <si>
    <t>2001018</t>
    <phoneticPr fontId="27"/>
  </si>
  <si>
    <t>2010021</t>
    <phoneticPr fontId="27"/>
  </si>
  <si>
    <t>2010026</t>
    <phoneticPr fontId="27"/>
  </si>
  <si>
    <t>2012001</t>
    <phoneticPr fontId="27"/>
  </si>
  <si>
    <t>2012007</t>
    <phoneticPr fontId="27"/>
  </si>
  <si>
    <t>2012010</t>
    <phoneticPr fontId="27"/>
  </si>
  <si>
    <t>2012014</t>
    <phoneticPr fontId="27"/>
  </si>
  <si>
    <t>2101001</t>
    <phoneticPr fontId="27"/>
  </si>
  <si>
    <t>2101005</t>
    <phoneticPr fontId="27"/>
  </si>
  <si>
    <t>2101010</t>
    <phoneticPr fontId="27"/>
  </si>
  <si>
    <t>2101014</t>
    <phoneticPr fontId="27"/>
  </si>
  <si>
    <t>2101019</t>
    <phoneticPr fontId="27"/>
  </si>
  <si>
    <t>2101023</t>
    <phoneticPr fontId="27"/>
  </si>
  <si>
    <t>2101026</t>
    <phoneticPr fontId="27"/>
  </si>
  <si>
    <t>2102003</t>
    <phoneticPr fontId="27"/>
  </si>
  <si>
    <t>2102007</t>
    <phoneticPr fontId="27"/>
  </si>
  <si>
    <t>2102011</t>
    <phoneticPr fontId="27"/>
  </si>
  <si>
    <t>2102016</t>
    <phoneticPr fontId="27"/>
  </si>
  <si>
    <t>2102018</t>
    <phoneticPr fontId="27"/>
  </si>
  <si>
    <t>2102023</t>
    <phoneticPr fontId="27"/>
  </si>
  <si>
    <t>2102026</t>
    <phoneticPr fontId="27"/>
  </si>
  <si>
    <t>2102031</t>
    <phoneticPr fontId="27"/>
  </si>
  <si>
    <t>2103003</t>
    <phoneticPr fontId="27"/>
  </si>
  <si>
    <t>2103007</t>
    <phoneticPr fontId="27"/>
  </si>
  <si>
    <t>2103011</t>
    <phoneticPr fontId="27"/>
  </si>
  <si>
    <t>2103015</t>
    <phoneticPr fontId="27"/>
  </si>
  <si>
    <t>2103016</t>
    <phoneticPr fontId="27"/>
  </si>
  <si>
    <t>2103023</t>
    <phoneticPr fontId="27"/>
  </si>
  <si>
    <t>2103025</t>
    <phoneticPr fontId="27"/>
  </si>
  <si>
    <t>2103029</t>
    <phoneticPr fontId="27"/>
  </si>
  <si>
    <t>2103032</t>
    <phoneticPr fontId="27"/>
  </si>
  <si>
    <t>2104003</t>
    <phoneticPr fontId="27"/>
  </si>
  <si>
    <t>2104005</t>
    <phoneticPr fontId="27"/>
  </si>
  <si>
    <t>2104010</t>
    <phoneticPr fontId="27"/>
  </si>
  <si>
    <t>2104014</t>
    <phoneticPr fontId="27"/>
  </si>
  <si>
    <t>2104017</t>
    <phoneticPr fontId="27"/>
  </si>
  <si>
    <t>2104021</t>
    <phoneticPr fontId="27"/>
  </si>
  <si>
    <t>2104025</t>
    <phoneticPr fontId="27"/>
  </si>
  <si>
    <t>2105001</t>
    <phoneticPr fontId="27"/>
  </si>
  <si>
    <t>2105005</t>
    <phoneticPr fontId="27"/>
  </si>
  <si>
    <t>2105009</t>
    <phoneticPr fontId="27"/>
  </si>
  <si>
    <t>2105013</t>
    <phoneticPr fontId="27"/>
  </si>
  <si>
    <t>2105018</t>
    <phoneticPr fontId="27"/>
  </si>
  <si>
    <t>2105021</t>
    <phoneticPr fontId="27"/>
  </si>
  <si>
    <t>2105026</t>
    <phoneticPr fontId="27"/>
  </si>
  <si>
    <t>2105030</t>
    <phoneticPr fontId="27"/>
  </si>
  <si>
    <t>2106002</t>
    <phoneticPr fontId="27"/>
  </si>
  <si>
    <t>2106004</t>
    <phoneticPr fontId="27"/>
  </si>
  <si>
    <t>2106007</t>
    <phoneticPr fontId="27"/>
  </si>
  <si>
    <t>2106009</t>
    <phoneticPr fontId="27"/>
  </si>
  <si>
    <t>2106010</t>
    <phoneticPr fontId="27"/>
  </si>
  <si>
    <t>2106013</t>
    <phoneticPr fontId="27"/>
  </si>
  <si>
    <t>2106016</t>
    <phoneticPr fontId="27"/>
  </si>
  <si>
    <t>2106020</t>
    <phoneticPr fontId="27"/>
  </si>
  <si>
    <t>2106025</t>
    <phoneticPr fontId="27"/>
  </si>
  <si>
    <t>2107002</t>
    <phoneticPr fontId="27"/>
  </si>
  <si>
    <t>2107005</t>
    <phoneticPr fontId="27"/>
  </si>
  <si>
    <t>2107008</t>
    <phoneticPr fontId="27"/>
  </si>
  <si>
    <t>2109002</t>
    <phoneticPr fontId="27"/>
  </si>
  <si>
    <t>2109006</t>
    <phoneticPr fontId="27"/>
  </si>
  <si>
    <t>2109014</t>
    <phoneticPr fontId="27"/>
  </si>
  <si>
    <t>2109022</t>
    <phoneticPr fontId="27"/>
  </si>
  <si>
    <t>2109024</t>
    <phoneticPr fontId="27"/>
  </si>
  <si>
    <t>2109026</t>
    <phoneticPr fontId="27"/>
  </si>
  <si>
    <t>2110005</t>
    <phoneticPr fontId="27"/>
  </si>
  <si>
    <t>2110012</t>
    <phoneticPr fontId="27"/>
  </si>
  <si>
    <t>2110017</t>
    <phoneticPr fontId="27"/>
  </si>
  <si>
    <t>2110020</t>
    <phoneticPr fontId="27"/>
  </si>
  <si>
    <t>2112001</t>
    <phoneticPr fontId="27"/>
  </si>
  <si>
    <t>2112008</t>
    <phoneticPr fontId="27"/>
  </si>
  <si>
    <t>2201003</t>
    <phoneticPr fontId="27"/>
  </si>
  <si>
    <t>2201009</t>
    <phoneticPr fontId="27"/>
  </si>
  <si>
    <t>2201013</t>
    <phoneticPr fontId="27"/>
  </si>
  <si>
    <t>2201016</t>
    <phoneticPr fontId="27"/>
  </si>
  <si>
    <t>2201019</t>
    <phoneticPr fontId="27"/>
  </si>
  <si>
    <t>2201023</t>
    <phoneticPr fontId="27"/>
  </si>
  <si>
    <t>2201032</t>
    <phoneticPr fontId="27"/>
  </si>
  <si>
    <t>2202001</t>
    <phoneticPr fontId="27"/>
  </si>
  <si>
    <t>2202006</t>
    <phoneticPr fontId="27"/>
  </si>
  <si>
    <t>2202010</t>
    <phoneticPr fontId="27"/>
  </si>
  <si>
    <t>2202014</t>
    <phoneticPr fontId="27"/>
  </si>
  <si>
    <t>2202020</t>
    <phoneticPr fontId="27"/>
  </si>
  <si>
    <t>2202021</t>
    <phoneticPr fontId="27"/>
  </si>
  <si>
    <t>2202024</t>
    <phoneticPr fontId="27"/>
  </si>
  <si>
    <t>2202029</t>
    <phoneticPr fontId="27"/>
  </si>
  <si>
    <t>2203003</t>
    <phoneticPr fontId="27"/>
  </si>
  <si>
    <t>2203007</t>
    <phoneticPr fontId="27"/>
  </si>
  <si>
    <t>2203011</t>
    <phoneticPr fontId="27"/>
  </si>
  <si>
    <t>2203017</t>
    <phoneticPr fontId="27"/>
  </si>
  <si>
    <t>2203022</t>
    <phoneticPr fontId="27"/>
  </si>
  <si>
    <t>2203026</t>
    <phoneticPr fontId="27"/>
  </si>
  <si>
    <t>2203029</t>
    <phoneticPr fontId="27"/>
  </si>
  <si>
    <t>2204002</t>
    <phoneticPr fontId="27"/>
  </si>
  <si>
    <t>2204005</t>
    <phoneticPr fontId="27"/>
  </si>
  <si>
    <t>2204010</t>
    <phoneticPr fontId="27"/>
  </si>
  <si>
    <t>2204013</t>
    <phoneticPr fontId="27"/>
  </si>
  <si>
    <t>2204018</t>
    <phoneticPr fontId="27"/>
  </si>
  <si>
    <t>2204021</t>
    <phoneticPr fontId="27"/>
  </si>
  <si>
    <t>2204025</t>
    <phoneticPr fontId="27"/>
  </si>
  <si>
    <t>2204031</t>
    <phoneticPr fontId="27"/>
  </si>
  <si>
    <t>2205005</t>
    <phoneticPr fontId="27"/>
  </si>
  <si>
    <t>2205009</t>
    <phoneticPr fontId="27"/>
  </si>
  <si>
    <t>2205013</t>
    <phoneticPr fontId="27"/>
  </si>
  <si>
    <t>2205017</t>
    <phoneticPr fontId="27"/>
  </si>
  <si>
    <t>2205023</t>
    <phoneticPr fontId="27"/>
  </si>
  <si>
    <t>2205025</t>
    <phoneticPr fontId="27"/>
  </si>
  <si>
    <t>2205030</t>
    <phoneticPr fontId="27"/>
  </si>
  <si>
    <t>2205033</t>
    <phoneticPr fontId="27"/>
  </si>
  <si>
    <t>2208001</t>
    <phoneticPr fontId="27"/>
  </si>
  <si>
    <t>2208006</t>
    <phoneticPr fontId="27"/>
  </si>
  <si>
    <t>2209005</t>
    <phoneticPr fontId="27"/>
  </si>
  <si>
    <t>2209017</t>
    <phoneticPr fontId="27"/>
  </si>
  <si>
    <t>2209021</t>
    <phoneticPr fontId="27"/>
  </si>
  <si>
    <t>2210002</t>
    <phoneticPr fontId="27"/>
  </si>
  <si>
    <t>2302001</t>
    <phoneticPr fontId="27"/>
  </si>
  <si>
    <t>2302003</t>
    <phoneticPr fontId="27"/>
  </si>
  <si>
    <t>2302005</t>
    <phoneticPr fontId="27"/>
  </si>
  <si>
    <t>2302009</t>
    <phoneticPr fontId="27"/>
  </si>
  <si>
    <t>Lot.No.</t>
    <phoneticPr fontId="18"/>
  </si>
  <si>
    <t>トルエン</t>
    <phoneticPr fontId="18"/>
  </si>
  <si>
    <t>平均</t>
    <rPh sb="0" eb="2">
      <t>ヘイキン</t>
    </rPh>
    <phoneticPr fontId="18"/>
  </si>
  <si>
    <t>ＵＣＬ</t>
    <phoneticPr fontId="18"/>
  </si>
  <si>
    <t>ＬＣＬ</t>
    <phoneticPr fontId="18"/>
  </si>
  <si>
    <t>ＡＴＢＣ・Ｅ化回収トルエン・トレンドグラフ</t>
    <rPh sb="6" eb="7">
      <t>カ</t>
    </rPh>
    <rPh sb="7" eb="9">
      <t>カイシュウ</t>
    </rPh>
    <phoneticPr fontId="18"/>
  </si>
  <si>
    <t>まで</t>
    <phoneticPr fontId="18"/>
  </si>
  <si>
    <t>ｎ－ブタ</t>
    <phoneticPr fontId="18"/>
  </si>
  <si>
    <t>ジｎブチル</t>
    <phoneticPr fontId="18"/>
  </si>
  <si>
    <t>比重</t>
    <rPh sb="0" eb="2">
      <t>ヒジュウ</t>
    </rPh>
    <phoneticPr fontId="18"/>
  </si>
  <si>
    <t>再開に向けての対応</t>
    <rPh sb="0" eb="2">
      <t>サイカイ</t>
    </rPh>
    <rPh sb="3" eb="4">
      <t>ム</t>
    </rPh>
    <rPh sb="7" eb="9">
      <t>タイオウ</t>
    </rPh>
    <phoneticPr fontId="10"/>
  </si>
  <si>
    <t>E化回収トルエンの分析結果にて仕込み量を決定</t>
    <rPh sb="1" eb="2">
      <t>カ</t>
    </rPh>
    <rPh sb="2" eb="4">
      <t>カイシュウ</t>
    </rPh>
    <rPh sb="9" eb="11">
      <t>ブンセキ</t>
    </rPh>
    <rPh sb="11" eb="13">
      <t>ケッカ</t>
    </rPh>
    <rPh sb="15" eb="17">
      <t>シコ</t>
    </rPh>
    <rPh sb="18" eb="19">
      <t>リョウ</t>
    </rPh>
    <rPh sb="20" eb="22">
      <t>ケッテイ</t>
    </rPh>
    <phoneticPr fontId="10"/>
  </si>
  <si>
    <t>E化回収トルエンは工程分析にて実施
　・品管よりレクチャーしてもらう。
　・教育訓練記録を残す。</t>
    <rPh sb="1" eb="2">
      <t>カ</t>
    </rPh>
    <rPh sb="2" eb="4">
      <t>カイシュウ</t>
    </rPh>
    <rPh sb="9" eb="11">
      <t>コウテイ</t>
    </rPh>
    <rPh sb="11" eb="13">
      <t>ブンセキ</t>
    </rPh>
    <rPh sb="15" eb="17">
      <t>ジッシ</t>
    </rPh>
    <rPh sb="20" eb="22">
      <t>ヒンカン</t>
    </rPh>
    <rPh sb="38" eb="42">
      <t>キョウイククンレン</t>
    </rPh>
    <rPh sb="42" eb="44">
      <t>キロク</t>
    </rPh>
    <rPh sb="45" eb="46">
      <t>ノコ</t>
    </rPh>
    <phoneticPr fontId="10"/>
  </si>
  <si>
    <t>開始時間</t>
    <rPh sb="0" eb="2">
      <t>カイシ</t>
    </rPh>
    <rPh sb="2" eb="4">
      <t>ジカン</t>
    </rPh>
    <phoneticPr fontId="11"/>
  </si>
  <si>
    <t>サンプリング時間</t>
    <rPh sb="6" eb="8">
      <t>ジカン</t>
    </rPh>
    <phoneticPr fontId="11"/>
  </si>
  <si>
    <t>留去量（ZT-51量）</t>
    <rPh sb="0" eb="2">
      <t>リュウキョ</t>
    </rPh>
    <rPh sb="2" eb="3">
      <t>リョウ</t>
    </rPh>
    <rPh sb="9" eb="10">
      <t>リョウ</t>
    </rPh>
    <phoneticPr fontId="11"/>
  </si>
  <si>
    <t>内温</t>
    <rPh sb="0" eb="2">
      <t>ナイオン</t>
    </rPh>
    <phoneticPr fontId="11"/>
  </si>
  <si>
    <t>減圧</t>
    <rPh sb="0" eb="2">
      <t>ゲンアツ</t>
    </rPh>
    <phoneticPr fontId="11"/>
  </si>
  <si>
    <t>蒸気開度</t>
    <rPh sb="0" eb="4">
      <t>ジョウキカイド</t>
    </rPh>
    <phoneticPr fontId="11"/>
  </si>
  <si>
    <t>留去温度</t>
    <rPh sb="0" eb="2">
      <t>リュウキョ</t>
    </rPh>
    <rPh sb="2" eb="4">
      <t>オンド</t>
    </rPh>
    <phoneticPr fontId="11"/>
  </si>
  <si>
    <t>GC分析</t>
    <rPh sb="2" eb="4">
      <t>ブンセキ</t>
    </rPh>
    <phoneticPr fontId="11"/>
  </si>
  <si>
    <t>11：20スタート</t>
    <phoneticPr fontId="11"/>
  </si>
  <si>
    <t>ジブチルエーテル</t>
    <phoneticPr fontId="11"/>
  </si>
  <si>
    <t>トルエン</t>
  </si>
  <si>
    <t>ｎ－ブタ</t>
  </si>
  <si>
    <t>12：20（1Hr後）</t>
    <rPh sb="9" eb="10">
      <t>ゴ</t>
    </rPh>
    <phoneticPr fontId="11"/>
  </si>
  <si>
    <t>82℃</t>
    <phoneticPr fontId="11"/>
  </si>
  <si>
    <t>3/4回転</t>
    <rPh sb="3" eb="5">
      <t>カイテン</t>
    </rPh>
    <phoneticPr fontId="11"/>
  </si>
  <si>
    <t>39.5℃</t>
    <phoneticPr fontId="11"/>
  </si>
  <si>
    <t>下層液着色</t>
    <rPh sb="0" eb="2">
      <t>カソウ</t>
    </rPh>
    <rPh sb="2" eb="3">
      <t>エキ</t>
    </rPh>
    <rPh sb="3" eb="5">
      <t>チャクショク</t>
    </rPh>
    <phoneticPr fontId="11"/>
  </si>
  <si>
    <t>12：50（1Hr30min後)</t>
    <rPh sb="14" eb="15">
      <t>ゴ</t>
    </rPh>
    <phoneticPr fontId="11"/>
  </si>
  <si>
    <t>1/4回転</t>
    <rPh sb="3" eb="5">
      <t>カイテン</t>
    </rPh>
    <phoneticPr fontId="11"/>
  </si>
  <si>
    <t>45.0℃</t>
    <phoneticPr fontId="11"/>
  </si>
  <si>
    <t>14:00　(2Hr40min後）</t>
    <rPh sb="15" eb="16">
      <t>ゴ</t>
    </rPh>
    <phoneticPr fontId="11"/>
  </si>
  <si>
    <t>105℃</t>
    <phoneticPr fontId="11"/>
  </si>
  <si>
    <t>1/2回転</t>
    <rPh sb="3" eb="5">
      <t>カイテン</t>
    </rPh>
    <phoneticPr fontId="11"/>
  </si>
  <si>
    <t>20.0℃</t>
    <phoneticPr fontId="11"/>
  </si>
  <si>
    <t>下層液着色　減圧バルブ全閉</t>
    <rPh sb="0" eb="3">
      <t>カソウエキ</t>
    </rPh>
    <rPh sb="3" eb="5">
      <t>チャクショク</t>
    </rPh>
    <rPh sb="6" eb="8">
      <t>ゲンアツ</t>
    </rPh>
    <rPh sb="11" eb="13">
      <t>ゼンペイ</t>
    </rPh>
    <phoneticPr fontId="11"/>
  </si>
  <si>
    <t>16：40（5Hr20min)</t>
    <phoneticPr fontId="11"/>
  </si>
  <si>
    <t>閉</t>
    <rPh sb="0" eb="1">
      <t>ヘイ</t>
    </rPh>
    <phoneticPr fontId="11"/>
  </si>
  <si>
    <t>7.6℃</t>
    <phoneticPr fontId="11"/>
  </si>
  <si>
    <t>脱トル終了液　下層着色</t>
    <rPh sb="0" eb="1">
      <t>ダツ</t>
    </rPh>
    <rPh sb="3" eb="5">
      <t>シュウリョウ</t>
    </rPh>
    <rPh sb="5" eb="6">
      <t>エキ</t>
    </rPh>
    <rPh sb="7" eb="9">
      <t>カソウ</t>
    </rPh>
    <rPh sb="9" eb="11">
      <t>チャクショク</t>
    </rPh>
    <phoneticPr fontId="11"/>
  </si>
  <si>
    <t>E化回収トルエン管理</t>
    <rPh sb="1" eb="2">
      <t>カ</t>
    </rPh>
    <rPh sb="2" eb="4">
      <t>カイシュウ</t>
    </rPh>
    <rPh sb="8" eb="10">
      <t>カンリ</t>
    </rPh>
    <phoneticPr fontId="10"/>
  </si>
  <si>
    <t>(案１)分析しないでブタノール過剰で固定化する。</t>
    <phoneticPr fontId="10"/>
  </si>
  <si>
    <t>(案２)タイムサイクルを伸ばして毎回分析して仕込み。</t>
    <rPh sb="12" eb="13">
      <t>ノ</t>
    </rPh>
    <rPh sb="16" eb="18">
      <t>マイカイ</t>
    </rPh>
    <rPh sb="18" eb="20">
      <t>ブンセキ</t>
    </rPh>
    <rPh sb="22" eb="24">
      <t>シコ</t>
    </rPh>
    <phoneticPr fontId="10"/>
  </si>
  <si>
    <t>21Hrサイクル⇒26Hrサイクル
(生産量24％ダウン)
100t/m⇒76t/m</t>
    <rPh sb="19" eb="22">
      <t>セイサンリョウ</t>
    </rPh>
    <phoneticPr fontId="10"/>
  </si>
  <si>
    <t>タイムサイクル影響なし。
最新データではない。</t>
    <rPh sb="7" eb="9">
      <t>エイキョウ</t>
    </rPh>
    <rPh sb="13" eb="15">
      <t>サイシン</t>
    </rPh>
    <phoneticPr fontId="10"/>
  </si>
  <si>
    <t>E化反応時間が延びる。実績無し。原単位ダウン。</t>
    <rPh sb="1" eb="2">
      <t>カ</t>
    </rPh>
    <rPh sb="2" eb="4">
      <t>ハンノウ</t>
    </rPh>
    <rPh sb="4" eb="6">
      <t>ジカン</t>
    </rPh>
    <rPh sb="7" eb="8">
      <t>ノ</t>
    </rPh>
    <rPh sb="11" eb="13">
      <t>ジッセキ</t>
    </rPh>
    <rPh sb="13" eb="14">
      <t>ナ</t>
    </rPh>
    <rPh sb="16" eb="19">
      <t>ゲンタンイ</t>
    </rPh>
    <phoneticPr fontId="10"/>
  </si>
  <si>
    <t>⑤</t>
    <phoneticPr fontId="10"/>
  </si>
  <si>
    <t>回収トルエンサンプリングのタイミングの統一化
　・E化脱トル終了後にサンプリング分析
　・１Hr循環時間を含めて統一</t>
    <rPh sb="0" eb="2">
      <t>カイシュウ</t>
    </rPh>
    <rPh sb="19" eb="22">
      <t>トウイツカ</t>
    </rPh>
    <rPh sb="26" eb="27">
      <t>カ</t>
    </rPh>
    <rPh sb="27" eb="28">
      <t>ダツ</t>
    </rPh>
    <rPh sb="30" eb="32">
      <t>シュウリョウ</t>
    </rPh>
    <rPh sb="32" eb="33">
      <t>ゴ</t>
    </rPh>
    <rPh sb="40" eb="42">
      <t>ブンセキ</t>
    </rPh>
    <rPh sb="48" eb="52">
      <t>ジュンカンジカン</t>
    </rPh>
    <rPh sb="53" eb="54">
      <t>フク</t>
    </rPh>
    <rPh sb="56" eb="58">
      <t>トウイツ</t>
    </rPh>
    <phoneticPr fontId="10"/>
  </si>
  <si>
    <t>この案で決定。</t>
    <rPh sb="2" eb="3">
      <t>アン</t>
    </rPh>
    <rPh sb="4" eb="6">
      <t>ケッテイ</t>
    </rPh>
    <phoneticPr fontId="10"/>
  </si>
  <si>
    <t>⑥</t>
    <phoneticPr fontId="10"/>
  </si>
  <si>
    <t>現場</t>
    <rPh sb="0" eb="2">
      <t>ゲンバ</t>
    </rPh>
    <phoneticPr fontId="10"/>
  </si>
  <si>
    <t>推進者</t>
    <rPh sb="0" eb="2">
      <t>スイシン</t>
    </rPh>
    <rPh sb="2" eb="3">
      <t>シャ</t>
    </rPh>
    <phoneticPr fontId="10"/>
  </si>
  <si>
    <t>備考</t>
    <rPh sb="0" eb="2">
      <t>ビコウ</t>
    </rPh>
    <phoneticPr fontId="10"/>
  </si>
  <si>
    <t>済</t>
    <rPh sb="0" eb="1">
      <t>スミ</t>
    </rPh>
    <phoneticPr fontId="10"/>
  </si>
  <si>
    <t>浅井</t>
    <rPh sb="0" eb="2">
      <t>アサイ</t>
    </rPh>
    <phoneticPr fontId="10"/>
  </si>
  <si>
    <t>再開より(2302015～)10BはE化回収トルエンの分析結果にて仕込み量を決定</t>
    <rPh sb="0" eb="2">
      <t>サイカイ</t>
    </rPh>
    <rPh sb="19" eb="20">
      <t>カ</t>
    </rPh>
    <rPh sb="20" eb="22">
      <t>カイシュウ</t>
    </rPh>
    <rPh sb="27" eb="29">
      <t>ブンセキ</t>
    </rPh>
    <rPh sb="29" eb="31">
      <t>ケッカ</t>
    </rPh>
    <rPh sb="33" eb="35">
      <t>シコ</t>
    </rPh>
    <rPh sb="36" eb="37">
      <t>リョウ</t>
    </rPh>
    <rPh sb="38" eb="40">
      <t>ケッテイ</t>
    </rPh>
    <phoneticPr fontId="10"/>
  </si>
  <si>
    <t>対応内容</t>
    <rPh sb="0" eb="2">
      <t>タイオウ</t>
    </rPh>
    <rPh sb="2" eb="4">
      <t>ナイヨウ</t>
    </rPh>
    <phoneticPr fontId="10"/>
  </si>
  <si>
    <t>⑦</t>
    <phoneticPr fontId="10"/>
  </si>
  <si>
    <t>品管提出用の回収トルエン分析はこれまで通り実施する。</t>
    <rPh sb="0" eb="2">
      <t>ヒンカン</t>
    </rPh>
    <rPh sb="2" eb="4">
      <t>テイシュツ</t>
    </rPh>
    <rPh sb="4" eb="5">
      <t>ヨウ</t>
    </rPh>
    <rPh sb="6" eb="8">
      <t>カイシュウ</t>
    </rPh>
    <rPh sb="12" eb="14">
      <t>ブンセキ</t>
    </rPh>
    <rPh sb="19" eb="20">
      <t>ドオ</t>
    </rPh>
    <rPh sb="21" eb="23">
      <t>ジッシ</t>
    </rPh>
    <phoneticPr fontId="10"/>
  </si>
  <si>
    <t>⑧</t>
    <phoneticPr fontId="10"/>
  </si>
  <si>
    <t>再開後色のデータ取りとして、サンプリング計画を作成して写真、色味を纏める(技術資料)。
※安全性を考慮してサンプリング計画を立てる(安全優先)。</t>
    <rPh sb="0" eb="3">
      <t>サイカイゴ</t>
    </rPh>
    <rPh sb="3" eb="4">
      <t>イロ</t>
    </rPh>
    <rPh sb="8" eb="9">
      <t>ト</t>
    </rPh>
    <rPh sb="20" eb="22">
      <t>ケイカク</t>
    </rPh>
    <rPh sb="23" eb="25">
      <t>サクセイ</t>
    </rPh>
    <rPh sb="27" eb="29">
      <t>シャシン</t>
    </rPh>
    <rPh sb="30" eb="32">
      <t>イロミ</t>
    </rPh>
    <rPh sb="33" eb="34">
      <t>マト</t>
    </rPh>
    <rPh sb="37" eb="39">
      <t>ギジュツ</t>
    </rPh>
    <rPh sb="39" eb="41">
      <t>シリョウ</t>
    </rPh>
    <rPh sb="45" eb="47">
      <t>アンゼン</t>
    </rPh>
    <rPh sb="47" eb="48">
      <t>セイ</t>
    </rPh>
    <rPh sb="49" eb="51">
      <t>コウリョ</t>
    </rPh>
    <rPh sb="59" eb="61">
      <t>ケイカク</t>
    </rPh>
    <rPh sb="62" eb="63">
      <t>タ</t>
    </rPh>
    <rPh sb="66" eb="68">
      <t>アンゼン</t>
    </rPh>
    <rPh sb="68" eb="70">
      <t>ユウセン</t>
    </rPh>
    <phoneticPr fontId="10"/>
  </si>
  <si>
    <t>⑨</t>
    <phoneticPr fontId="10"/>
  </si>
  <si>
    <t>E化原料仕込み計算シートの改訂。
トルエン仕込み②はトルエン仕込み①の含量とする。</t>
    <rPh sb="1" eb="2">
      <t>カ</t>
    </rPh>
    <rPh sb="2" eb="4">
      <t>ゲンリョウ</t>
    </rPh>
    <rPh sb="4" eb="6">
      <t>シコ</t>
    </rPh>
    <rPh sb="7" eb="9">
      <t>ケイサン</t>
    </rPh>
    <rPh sb="13" eb="15">
      <t>カイテイ</t>
    </rPh>
    <rPh sb="21" eb="23">
      <t>シコ</t>
    </rPh>
    <rPh sb="30" eb="32">
      <t>シコ</t>
    </rPh>
    <rPh sb="35" eb="37">
      <t>ガンリョウ</t>
    </rPh>
    <phoneticPr fontId="10"/>
  </si>
  <si>
    <t>①～⑧再開に向けての対応について指示書発行
　・変更になるポイントは記録に残す(方法はチェックシートor日誌改訂等)。</t>
    <rPh sb="16" eb="19">
      <t>シジショ</t>
    </rPh>
    <rPh sb="19" eb="21">
      <t>ハッコウ</t>
    </rPh>
    <rPh sb="24" eb="26">
      <t>ヘンコウ</t>
    </rPh>
    <rPh sb="34" eb="36">
      <t>キロク</t>
    </rPh>
    <rPh sb="37" eb="38">
      <t>ノコ</t>
    </rPh>
    <rPh sb="40" eb="42">
      <t>ホウホウ</t>
    </rPh>
    <rPh sb="52" eb="54">
      <t>ニッシ</t>
    </rPh>
    <rPh sb="54" eb="56">
      <t>カイテイ</t>
    </rPh>
    <rPh sb="56" eb="57">
      <t>ナド</t>
    </rPh>
    <phoneticPr fontId="10"/>
  </si>
  <si>
    <t>⑩</t>
    <phoneticPr fontId="10"/>
  </si>
  <si>
    <t>再開より(2302015～)10Bは工程にてAPHAが50以下を確認する。</t>
    <rPh sb="18" eb="20">
      <t>コウテイ</t>
    </rPh>
    <rPh sb="29" eb="31">
      <t>イカ</t>
    </rPh>
    <rPh sb="32" eb="34">
      <t>カクニン</t>
    </rPh>
    <phoneticPr fontId="10"/>
  </si>
  <si>
    <t>6Hr30min±30min</t>
  </si>
  <si>
    <t>122.0±2℃</t>
  </si>
  <si>
    <t>6Hr40min</t>
    <phoneticPr fontId="10"/>
  </si>
  <si>
    <t>6Hr55min</t>
    <phoneticPr fontId="11"/>
  </si>
  <si>
    <t>6Hr40min</t>
    <phoneticPr fontId="11"/>
  </si>
  <si>
    <t>炭ソウ水溶液量</t>
    <rPh sb="0" eb="1">
      <t>スミ</t>
    </rPh>
    <rPh sb="3" eb="6">
      <t>スイヨウエキ</t>
    </rPh>
    <rPh sb="6" eb="7">
      <t>リョウ</t>
    </rPh>
    <phoneticPr fontId="10"/>
  </si>
  <si>
    <t>―</t>
    <phoneticPr fontId="10"/>
  </si>
  <si>
    <t>pH</t>
    <phoneticPr fontId="10"/>
  </si>
  <si>
    <t>9.0±0.2</t>
    <phoneticPr fontId="10"/>
  </si>
  <si>
    <r>
      <t>下記データを１～１４迄纏める。
①E化軽灰仕込み量　</t>
    </r>
    <r>
      <rPr>
        <sz val="11"/>
        <color rgb="FFFF0000"/>
        <rFont val="游ゴシック"/>
        <family val="3"/>
        <charset val="128"/>
        <scheme val="minor"/>
      </rPr>
      <t>「反応以上調査」に追記済み2023.2.24</t>
    </r>
    <r>
      <rPr>
        <sz val="11"/>
        <color theme="1"/>
        <rFont val="游ゴシック"/>
        <family val="2"/>
        <scheme val="minor"/>
      </rPr>
      <t xml:space="preserve">
②E化反応時間　</t>
    </r>
    <r>
      <rPr>
        <sz val="11"/>
        <color rgb="FFFF0000"/>
        <rFont val="游ゴシック"/>
        <family val="3"/>
        <charset val="128"/>
        <scheme val="minor"/>
      </rPr>
      <t>「反応以上調査」に追記済み2023.2.24</t>
    </r>
    <rPh sb="0" eb="2">
      <t>カキ</t>
    </rPh>
    <rPh sb="10" eb="11">
      <t>マデ</t>
    </rPh>
    <rPh sb="11" eb="12">
      <t>マト</t>
    </rPh>
    <rPh sb="19" eb="20">
      <t>ケイ</t>
    </rPh>
    <rPh sb="20" eb="21">
      <t>ハイ</t>
    </rPh>
    <rPh sb="21" eb="23">
      <t>シコ</t>
    </rPh>
    <rPh sb="24" eb="25">
      <t>リョウ</t>
    </rPh>
    <rPh sb="27" eb="31">
      <t>ハンノウイジョウ</t>
    </rPh>
    <rPh sb="31" eb="33">
      <t>チョウサ</t>
    </rPh>
    <rPh sb="35" eb="37">
      <t>ツイキ</t>
    </rPh>
    <rPh sb="37" eb="38">
      <t>ス</t>
    </rPh>
    <rPh sb="51" eb="52">
      <t>カ</t>
    </rPh>
    <rPh sb="52" eb="54">
      <t>ハンノウ</t>
    </rPh>
    <phoneticPr fontId="10"/>
  </si>
  <si>
    <t>(案３)2B前データにて仕込みを行う。</t>
    <rPh sb="6" eb="7">
      <t>マエ</t>
    </rPh>
    <rPh sb="12" eb="14">
      <t>シコ</t>
    </rPh>
    <rPh sb="16" eb="17">
      <t>オコナ</t>
    </rPh>
    <phoneticPr fontId="10"/>
  </si>
  <si>
    <r>
      <t xml:space="preserve">通常工程にて脱色まで実施。脱色は活性炭を5kgにて実施。
【2302013A、2302013B】共通事項
APHA50以下、通常分析規格の基準値内を確認。（APHAは確実に50以下の場合）
APHAが50以上と判断した場合は、低沸操作→脱色5kgにて再処理を行う。
※異常処置基準に沿って処理を行う。
APHAが50以下と判断した場合は、品管に確認後、OKだったら地下タンク移送。
</t>
    </r>
    <r>
      <rPr>
        <u/>
        <sz val="11"/>
        <color rgb="FFFF0000"/>
        <rFont val="游ゴシック"/>
        <family val="3"/>
        <charset val="128"/>
        <scheme val="minor"/>
      </rPr>
      <t xml:space="preserve">手直しは５回までとして、中間タンク止めとしてAPHAを報告する。
</t>
    </r>
    <r>
      <rPr>
        <sz val="11"/>
        <color theme="1"/>
        <rFont val="游ゴシック"/>
        <family val="2"/>
        <scheme val="minor"/>
      </rPr>
      <t xml:space="preserve">
14A,13B優先するため、移送禁止。
</t>
    </r>
    <rPh sb="0" eb="2">
      <t>ツウジョウ</t>
    </rPh>
    <rPh sb="2" eb="4">
      <t>コウテイ</t>
    </rPh>
    <rPh sb="6" eb="8">
      <t>ダッショク</t>
    </rPh>
    <rPh sb="10" eb="12">
      <t>ジッシ</t>
    </rPh>
    <rPh sb="13" eb="15">
      <t>ダッショク</t>
    </rPh>
    <rPh sb="16" eb="19">
      <t>カッセイタン</t>
    </rPh>
    <rPh sb="25" eb="27">
      <t>ジッシ</t>
    </rPh>
    <rPh sb="48" eb="50">
      <t>キョウツウ</t>
    </rPh>
    <rPh sb="50" eb="52">
      <t>ジコウ</t>
    </rPh>
    <rPh sb="59" eb="61">
      <t>イカ</t>
    </rPh>
    <rPh sb="62" eb="66">
      <t>ツウジョウブンセキ</t>
    </rPh>
    <rPh sb="66" eb="68">
      <t>キカク</t>
    </rPh>
    <rPh sb="69" eb="71">
      <t>キジュン</t>
    </rPh>
    <rPh sb="71" eb="72">
      <t>チ</t>
    </rPh>
    <rPh sb="72" eb="73">
      <t>ナイ</t>
    </rPh>
    <rPh sb="74" eb="76">
      <t>カクニン</t>
    </rPh>
    <rPh sb="83" eb="85">
      <t>カクジツ</t>
    </rPh>
    <rPh sb="88" eb="90">
      <t>イカ</t>
    </rPh>
    <rPh sb="91" eb="93">
      <t>バアイ</t>
    </rPh>
    <rPh sb="102" eb="104">
      <t>イジョウ</t>
    </rPh>
    <rPh sb="105" eb="107">
      <t>ハンダン</t>
    </rPh>
    <rPh sb="109" eb="111">
      <t>バアイ</t>
    </rPh>
    <rPh sb="113" eb="115">
      <t>テイフツ</t>
    </rPh>
    <rPh sb="115" eb="117">
      <t>ソウサ</t>
    </rPh>
    <rPh sb="118" eb="120">
      <t>ダッショク</t>
    </rPh>
    <rPh sb="125" eb="128">
      <t>サイショリ</t>
    </rPh>
    <rPh sb="129" eb="130">
      <t>オコナ</t>
    </rPh>
    <rPh sb="134" eb="138">
      <t>イジョウショチ</t>
    </rPh>
    <rPh sb="138" eb="140">
      <t>キジュン</t>
    </rPh>
    <rPh sb="141" eb="142">
      <t>ソ</t>
    </rPh>
    <rPh sb="144" eb="146">
      <t>ショリ</t>
    </rPh>
    <rPh sb="147" eb="148">
      <t>オコナ</t>
    </rPh>
    <rPh sb="158" eb="160">
      <t>イカ</t>
    </rPh>
    <rPh sb="161" eb="163">
      <t>ハンダン</t>
    </rPh>
    <rPh sb="165" eb="167">
      <t>バアイ</t>
    </rPh>
    <rPh sb="169" eb="171">
      <t>ヒンカン</t>
    </rPh>
    <rPh sb="172" eb="174">
      <t>カクニン</t>
    </rPh>
    <rPh sb="174" eb="175">
      <t>ゴ</t>
    </rPh>
    <rPh sb="182" eb="184">
      <t>チカ</t>
    </rPh>
    <rPh sb="187" eb="189">
      <t>イソウ</t>
    </rPh>
    <rPh sb="191" eb="193">
      <t>テナオ</t>
    </rPh>
    <rPh sb="196" eb="197">
      <t>カイ</t>
    </rPh>
    <rPh sb="203" eb="205">
      <t>チュウカン</t>
    </rPh>
    <rPh sb="208" eb="209">
      <t>ト</t>
    </rPh>
    <rPh sb="218" eb="220">
      <t>ホウコク</t>
    </rPh>
    <rPh sb="233" eb="235">
      <t>ユウセン</t>
    </rPh>
    <rPh sb="240" eb="242">
      <t>イソウ</t>
    </rPh>
    <rPh sb="242" eb="244">
      <t>キンシ</t>
    </rPh>
    <phoneticPr fontId="10"/>
  </si>
  <si>
    <t xml:space="preserve">  </t>
    <phoneticPr fontId="10"/>
  </si>
  <si>
    <t>3ＵＣＬ</t>
    <phoneticPr fontId="18"/>
  </si>
  <si>
    <t>2ＵＣＬ</t>
    <phoneticPr fontId="18"/>
  </si>
  <si>
    <t>反応中</t>
    <rPh sb="0" eb="2">
      <t>ハンノウ</t>
    </rPh>
    <rPh sb="2" eb="3">
      <t>チュウ</t>
    </rPh>
    <phoneticPr fontId="10"/>
  </si>
  <si>
    <t>11:00～仕込み開始
15:30～反応開始</t>
    <rPh sb="6" eb="8">
      <t>シコ</t>
    </rPh>
    <rPh sb="9" eb="11">
      <t>カイシ</t>
    </rPh>
    <rPh sb="18" eb="20">
      <t>ハンノウ</t>
    </rPh>
    <rPh sb="20" eb="22">
      <t>カイシ</t>
    </rPh>
    <phoneticPr fontId="10"/>
  </si>
  <si>
    <t>2302014B</t>
    <phoneticPr fontId="10"/>
  </si>
  <si>
    <r>
      <t xml:space="preserve">通常工程にて脱色まで実施。脱色は活性炭を5kgにて実施。
【2302013A、2302013B】共通事項
APHA50以下、通常分析規格の基準値内を確認。（APHAは確実に50以下の場合）
APHAが50以上と判断した場合は、低沸操作→脱色5kgにて再処理を行う。
※異常処置基準に沿って処理を行う。
APHAが50以下と判断した場合は、品管に確認後、OKだったら地下タンク移送。
</t>
    </r>
    <r>
      <rPr>
        <u/>
        <sz val="11"/>
        <color rgb="FFFF0000"/>
        <rFont val="游ゴシック"/>
        <family val="3"/>
        <charset val="128"/>
        <scheme val="minor"/>
      </rPr>
      <t xml:space="preserve">手直しは５回までとして、中間タンク止めとしてAPHAを報告する。
</t>
    </r>
    <r>
      <rPr>
        <sz val="11"/>
        <color theme="1"/>
        <rFont val="游ゴシック"/>
        <family val="2"/>
        <scheme val="minor"/>
      </rPr>
      <t xml:space="preserve">
空</t>
    </r>
    <rPh sb="0" eb="2">
      <t>ツウジョウ</t>
    </rPh>
    <rPh sb="2" eb="4">
      <t>コウテイ</t>
    </rPh>
    <rPh sb="6" eb="8">
      <t>ダッショク</t>
    </rPh>
    <rPh sb="10" eb="12">
      <t>ジッシ</t>
    </rPh>
    <rPh sb="13" eb="15">
      <t>ダッショク</t>
    </rPh>
    <rPh sb="16" eb="19">
      <t>カッセイタン</t>
    </rPh>
    <rPh sb="25" eb="27">
      <t>ジッシ</t>
    </rPh>
    <rPh sb="48" eb="50">
      <t>キョウツウ</t>
    </rPh>
    <rPh sb="50" eb="52">
      <t>ジコウ</t>
    </rPh>
    <rPh sb="59" eb="61">
      <t>イカ</t>
    </rPh>
    <rPh sb="62" eb="66">
      <t>ツウジョウブンセキ</t>
    </rPh>
    <rPh sb="66" eb="68">
      <t>キカク</t>
    </rPh>
    <rPh sb="69" eb="71">
      <t>キジュン</t>
    </rPh>
    <rPh sb="71" eb="72">
      <t>チ</t>
    </rPh>
    <rPh sb="72" eb="73">
      <t>ナイ</t>
    </rPh>
    <rPh sb="74" eb="76">
      <t>カクニン</t>
    </rPh>
    <rPh sb="83" eb="85">
      <t>カクジツ</t>
    </rPh>
    <rPh sb="88" eb="90">
      <t>イカ</t>
    </rPh>
    <rPh sb="91" eb="93">
      <t>バアイ</t>
    </rPh>
    <rPh sb="102" eb="104">
      <t>イジョウ</t>
    </rPh>
    <rPh sb="105" eb="107">
      <t>ハンダン</t>
    </rPh>
    <rPh sb="109" eb="111">
      <t>バアイ</t>
    </rPh>
    <rPh sb="113" eb="115">
      <t>テイフツ</t>
    </rPh>
    <rPh sb="115" eb="117">
      <t>ソウサ</t>
    </rPh>
    <rPh sb="118" eb="120">
      <t>ダッショク</t>
    </rPh>
    <rPh sb="125" eb="128">
      <t>サイショリ</t>
    </rPh>
    <rPh sb="129" eb="130">
      <t>オコナ</t>
    </rPh>
    <rPh sb="134" eb="138">
      <t>イジョウショチ</t>
    </rPh>
    <rPh sb="138" eb="140">
      <t>キジュン</t>
    </rPh>
    <rPh sb="141" eb="142">
      <t>ソ</t>
    </rPh>
    <rPh sb="144" eb="146">
      <t>ショリ</t>
    </rPh>
    <rPh sb="147" eb="148">
      <t>オコナ</t>
    </rPh>
    <rPh sb="158" eb="160">
      <t>イカ</t>
    </rPh>
    <rPh sb="161" eb="163">
      <t>ハンダン</t>
    </rPh>
    <rPh sb="165" eb="167">
      <t>バアイ</t>
    </rPh>
    <rPh sb="169" eb="171">
      <t>ヒンカン</t>
    </rPh>
    <rPh sb="172" eb="174">
      <t>カクニン</t>
    </rPh>
    <rPh sb="174" eb="175">
      <t>ゴ</t>
    </rPh>
    <rPh sb="182" eb="184">
      <t>チカ</t>
    </rPh>
    <rPh sb="187" eb="189">
      <t>イソウ</t>
    </rPh>
    <rPh sb="191" eb="193">
      <t>テナオ</t>
    </rPh>
    <rPh sb="196" eb="197">
      <t>カイ</t>
    </rPh>
    <rPh sb="203" eb="205">
      <t>チュウカン</t>
    </rPh>
    <rPh sb="208" eb="209">
      <t>ト</t>
    </rPh>
    <rPh sb="218" eb="220">
      <t>ホウコク</t>
    </rPh>
    <rPh sb="226" eb="227">
      <t>カラ</t>
    </rPh>
    <phoneticPr fontId="10"/>
  </si>
  <si>
    <t>脱トル
一次貯槽</t>
    <rPh sb="0" eb="1">
      <t>ダツ</t>
    </rPh>
    <rPh sb="12" eb="14">
      <t>イチジ</t>
    </rPh>
    <rPh sb="14" eb="16">
      <t>チョソウ</t>
    </rPh>
    <phoneticPr fontId="10"/>
  </si>
  <si>
    <t>移送中</t>
    <rPh sb="0" eb="3">
      <t>イソウチュウ</t>
    </rPh>
    <phoneticPr fontId="10"/>
  </si>
  <si>
    <t>APHA　50以下OK</t>
    <rPh sb="7" eb="9">
      <t>イカ</t>
    </rPh>
    <phoneticPr fontId="10"/>
  </si>
  <si>
    <t>(2023/03/08)打合せ：甲斐寿、柳田広、浅井研、吉本</t>
    <rPh sb="12" eb="14">
      <t>ウチアワ</t>
    </rPh>
    <rPh sb="16" eb="18">
      <t>カイ</t>
    </rPh>
    <rPh sb="18" eb="19">
      <t>ヒサシ</t>
    </rPh>
    <rPh sb="20" eb="22">
      <t>ヤナギタ</t>
    </rPh>
    <rPh sb="22" eb="23">
      <t>ヒロシ</t>
    </rPh>
    <rPh sb="24" eb="26">
      <t>アサイ</t>
    </rPh>
    <rPh sb="26" eb="27">
      <t>ケン</t>
    </rPh>
    <rPh sb="28" eb="30">
      <t>ヨシモト</t>
    </rPh>
    <phoneticPr fontId="18"/>
  </si>
  <si>
    <t>トル２分析データ取りは終了。</t>
    <rPh sb="3" eb="5">
      <t>ブンセキ</t>
    </rPh>
    <rPh sb="8" eb="9">
      <t>ト</t>
    </rPh>
    <rPh sb="11" eb="13">
      <t>シュウリョウ</t>
    </rPh>
    <phoneticPr fontId="18"/>
  </si>
  <si>
    <t>トル１サンプリングにて仕込み量決定は３月末まで継続時</t>
    <rPh sb="11" eb="13">
      <t>シコ</t>
    </rPh>
    <rPh sb="14" eb="15">
      <t>リョウ</t>
    </rPh>
    <rPh sb="15" eb="17">
      <t>ケッテイ</t>
    </rPh>
    <rPh sb="19" eb="20">
      <t>ガツ</t>
    </rPh>
    <rPh sb="20" eb="21">
      <t>マツ</t>
    </rPh>
    <rPh sb="23" eb="25">
      <t>ケイゾク</t>
    </rPh>
    <rPh sb="25" eb="26">
      <t>ジ</t>
    </rPh>
    <phoneticPr fontId="18"/>
  </si>
  <si>
    <t>(月の生産量)</t>
    <rPh sb="1" eb="2">
      <t>ツキ</t>
    </rPh>
    <rPh sb="3" eb="6">
      <t>セイサンリョウ</t>
    </rPh>
    <phoneticPr fontId="18"/>
  </si>
  <si>
    <t>ガスクロ分析にかかる時間で20.5Hr⇒21.0Hrとなる。</t>
    <rPh sb="4" eb="6">
      <t>ブンセキ</t>
    </rPh>
    <rPh sb="10" eb="12">
      <t>ジカン</t>
    </rPh>
    <phoneticPr fontId="18"/>
  </si>
  <si>
    <t>B</t>
    <phoneticPr fontId="18"/>
  </si>
  <si>
    <t>ガスクロ分析が回収酢酸と重なった場合、前のバッチを採用。</t>
    <rPh sb="4" eb="6">
      <t>ブンセキ</t>
    </rPh>
    <rPh sb="7" eb="9">
      <t>カイシュウ</t>
    </rPh>
    <rPh sb="9" eb="11">
      <t>サクサン</t>
    </rPh>
    <rPh sb="12" eb="13">
      <t>カサ</t>
    </rPh>
    <rPh sb="16" eb="18">
      <t>バアイ</t>
    </rPh>
    <rPh sb="19" eb="20">
      <t>マエ</t>
    </rPh>
    <rPh sb="25" eb="27">
      <t>サイヨウ</t>
    </rPh>
    <phoneticPr fontId="18"/>
  </si>
  <si>
    <t>t</t>
    <phoneticPr fontId="18"/>
  </si>
  <si>
    <t>新トル仕込みを統一されているか手順を確認。</t>
    <rPh sb="0" eb="1">
      <t>シン</t>
    </rPh>
    <rPh sb="3" eb="5">
      <t>シコ</t>
    </rPh>
    <rPh sb="7" eb="9">
      <t>トウイツ</t>
    </rPh>
    <rPh sb="15" eb="17">
      <t>テジュン</t>
    </rPh>
    <rPh sb="18" eb="20">
      <t>カクニン</t>
    </rPh>
    <phoneticPr fontId="18"/>
  </si>
  <si>
    <t>2302013</t>
    <phoneticPr fontId="27"/>
  </si>
  <si>
    <t>0..85956</t>
    <phoneticPr fontId="27"/>
  </si>
  <si>
    <t>2302014①</t>
    <phoneticPr fontId="27"/>
  </si>
  <si>
    <t>2302014②</t>
    <phoneticPr fontId="27"/>
  </si>
  <si>
    <t>比重　0.817</t>
    <rPh sb="0" eb="2">
      <t>ヒジュウ</t>
    </rPh>
    <phoneticPr fontId="27"/>
  </si>
  <si>
    <t>2302014③</t>
    <phoneticPr fontId="27"/>
  </si>
  <si>
    <t>トルエン仕込み量　L</t>
    <rPh sb="4" eb="6">
      <t>シコ</t>
    </rPh>
    <rPh sb="7" eb="8">
      <t>リョウ</t>
    </rPh>
    <phoneticPr fontId="27"/>
  </si>
  <si>
    <t>ブタ仕込み　L</t>
    <rPh sb="2" eb="4">
      <t>シコ</t>
    </rPh>
    <phoneticPr fontId="27"/>
  </si>
  <si>
    <t>ブタ仕込み誤差</t>
    <rPh sb="2" eb="4">
      <t>シコ</t>
    </rPh>
    <rPh sb="5" eb="7">
      <t>ゴサ</t>
    </rPh>
    <phoneticPr fontId="27"/>
  </si>
  <si>
    <t>トルエンの誤差</t>
    <rPh sb="5" eb="7">
      <t>ゴサ</t>
    </rPh>
    <phoneticPr fontId="27"/>
  </si>
  <si>
    <t>2302015回収①</t>
    <rPh sb="7" eb="9">
      <t>カイシュウ</t>
    </rPh>
    <phoneticPr fontId="27"/>
  </si>
  <si>
    <t>2302015回収②</t>
    <rPh sb="7" eb="9">
      <t>カイシュウ</t>
    </rPh>
    <phoneticPr fontId="27"/>
  </si>
  <si>
    <t>65Kg</t>
    <phoneticPr fontId="27"/>
  </si>
  <si>
    <t>118ｋｇ</t>
    <phoneticPr fontId="27"/>
  </si>
  <si>
    <t>2303001回収①</t>
    <rPh sb="7" eb="9">
      <t>カイシュウ</t>
    </rPh>
    <phoneticPr fontId="27"/>
  </si>
  <si>
    <t>2303002回収①</t>
    <rPh sb="7" eb="9">
      <t>カイシュウ</t>
    </rPh>
    <phoneticPr fontId="27"/>
  </si>
  <si>
    <t>2303004回収①</t>
    <rPh sb="7" eb="9">
      <t>カイシュウ</t>
    </rPh>
    <phoneticPr fontId="27"/>
  </si>
  <si>
    <t>2303005回収①</t>
    <rPh sb="7" eb="9">
      <t>カイシュウ</t>
    </rPh>
    <phoneticPr fontId="27"/>
  </si>
  <si>
    <t>2303006回収①</t>
    <rPh sb="7" eb="9">
      <t>カイシュウ</t>
    </rPh>
    <phoneticPr fontId="27"/>
  </si>
  <si>
    <t>2303007回収①</t>
    <rPh sb="7" eb="9">
      <t>カイシュウ</t>
    </rPh>
    <phoneticPr fontId="27"/>
  </si>
  <si>
    <t>2303008回収①</t>
    <rPh sb="7" eb="9">
      <t>カイシュウ</t>
    </rPh>
    <phoneticPr fontId="27"/>
  </si>
  <si>
    <t>MAX</t>
    <phoneticPr fontId="18"/>
  </si>
  <si>
    <t>MIN</t>
    <phoneticPr fontId="18"/>
  </si>
  <si>
    <t>σ</t>
    <phoneticPr fontId="18"/>
  </si>
  <si>
    <t>回収トルエン仕込み</t>
    <rPh sb="0" eb="2">
      <t>カイシュウ</t>
    </rPh>
    <rPh sb="6" eb="8">
      <t>シコ</t>
    </rPh>
    <phoneticPr fontId="18"/>
  </si>
  <si>
    <t>2303001回収②</t>
    <rPh sb="7" eb="9">
      <t>カイシュウ</t>
    </rPh>
    <phoneticPr fontId="27"/>
  </si>
  <si>
    <t>21ｋｇ</t>
    <phoneticPr fontId="27"/>
  </si>
  <si>
    <t>42ｋｇ</t>
    <phoneticPr fontId="27"/>
  </si>
  <si>
    <t>2303002回収②</t>
    <rPh sb="7" eb="9">
      <t>カイシュウ</t>
    </rPh>
    <phoneticPr fontId="27"/>
  </si>
  <si>
    <t>3ｋｇ</t>
    <phoneticPr fontId="27"/>
  </si>
  <si>
    <t>1ｋｇ</t>
    <phoneticPr fontId="27"/>
  </si>
  <si>
    <t>2303003回収②</t>
    <rPh sb="7" eb="9">
      <t>カイシュウ</t>
    </rPh>
    <phoneticPr fontId="27"/>
  </si>
  <si>
    <t>2303005回収②</t>
    <rPh sb="7" eb="9">
      <t>カイシュウ</t>
    </rPh>
    <phoneticPr fontId="27"/>
  </si>
  <si>
    <t>11ｋｇ</t>
    <phoneticPr fontId="27"/>
  </si>
  <si>
    <t>8ｋｇ</t>
    <phoneticPr fontId="27"/>
  </si>
  <si>
    <t>2303006回収②</t>
    <rPh sb="7" eb="9">
      <t>カイシュウ</t>
    </rPh>
    <phoneticPr fontId="27"/>
  </si>
  <si>
    <t>2303007回収②</t>
    <rPh sb="7" eb="9">
      <t>カイシュウ</t>
    </rPh>
    <phoneticPr fontId="27"/>
  </si>
  <si>
    <t>2303008回収②</t>
    <rPh sb="7" eb="9">
      <t>カイシュウ</t>
    </rPh>
    <phoneticPr fontId="27"/>
  </si>
  <si>
    <t>課　長</t>
    <rPh sb="0" eb="1">
      <t>カ</t>
    </rPh>
    <rPh sb="2" eb="3">
      <t>チョウ</t>
    </rPh>
    <phoneticPr fontId="27"/>
  </si>
  <si>
    <t>係　長</t>
    <rPh sb="0" eb="3">
      <t>カカリチョウ</t>
    </rPh>
    <phoneticPr fontId="27"/>
  </si>
  <si>
    <t>作　成</t>
    <rPh sb="0" eb="3">
      <t>サクセイシャ</t>
    </rPh>
    <phoneticPr fontId="27"/>
  </si>
  <si>
    <t>　</t>
  </si>
  <si>
    <t>ＡＴＢＣ工程</t>
    <rPh sb="4" eb="6">
      <t>コウテイ</t>
    </rPh>
    <phoneticPr fontId="27"/>
  </si>
  <si>
    <t>　　　　2023年4月度</t>
    <rPh sb="8" eb="9">
      <t>ネン</t>
    </rPh>
    <phoneticPr fontId="27"/>
  </si>
  <si>
    <t>Ｅ化トルエン使用報告書</t>
    <phoneticPr fontId="27"/>
  </si>
  <si>
    <t>Ｂ数</t>
  </si>
  <si>
    <t>Ｒ.ＮＯ</t>
  </si>
  <si>
    <t>受け</t>
  </si>
  <si>
    <t>払い</t>
  </si>
  <si>
    <t>残</t>
  </si>
  <si>
    <t>ﾀﾝｸ%</t>
    <phoneticPr fontId="27"/>
  </si>
  <si>
    <t>新トル使用量</t>
  </si>
  <si>
    <t>　  　ト ル ①</t>
    <phoneticPr fontId="27"/>
  </si>
  <si>
    <t>　  　ト ル ②</t>
    <phoneticPr fontId="27"/>
  </si>
  <si>
    <t>　　 純　　分</t>
    <phoneticPr fontId="27"/>
  </si>
  <si>
    <t>　先月度繰越</t>
  </si>
  <si>
    <t>含量</t>
    <rPh sb="0" eb="2">
      <t>ガンリョウ</t>
    </rPh>
    <phoneticPr fontId="27"/>
  </si>
  <si>
    <t>ﾄﾙ①</t>
    <phoneticPr fontId="27"/>
  </si>
  <si>
    <t>ﾄﾙ②</t>
    <phoneticPr fontId="27"/>
  </si>
  <si>
    <t>平均</t>
    <rPh sb="0" eb="2">
      <t>ヘイキン</t>
    </rPh>
    <phoneticPr fontId="10"/>
  </si>
  <si>
    <t>トルエン平均値が安定している為、分析回数毎バッチから、水、日のサンプリング実施日に変更</t>
    <rPh sb="4" eb="6">
      <t>ヘイキン</t>
    </rPh>
    <rPh sb="6" eb="7">
      <t>チ</t>
    </rPh>
    <rPh sb="8" eb="10">
      <t>アンテイ</t>
    </rPh>
    <rPh sb="14" eb="15">
      <t>タメ</t>
    </rPh>
    <rPh sb="16" eb="18">
      <t>ブンセキ</t>
    </rPh>
    <rPh sb="18" eb="20">
      <t>カイスウ</t>
    </rPh>
    <rPh sb="20" eb="21">
      <t>マイ</t>
    </rPh>
    <rPh sb="27" eb="28">
      <t>スイ</t>
    </rPh>
    <rPh sb="29" eb="30">
      <t>ヒ</t>
    </rPh>
    <rPh sb="37" eb="39">
      <t>ジッシ</t>
    </rPh>
    <rPh sb="39" eb="40">
      <t>ヒ</t>
    </rPh>
    <rPh sb="41" eb="43">
      <t>ヘンコウ</t>
    </rPh>
    <phoneticPr fontId="10"/>
  </si>
  <si>
    <t>新トルエンを仕込み後次バッチは数値が変動する為、新トルエン仕込み次バッチは分析実施</t>
    <rPh sb="0" eb="1">
      <t>シン</t>
    </rPh>
    <rPh sb="6" eb="8">
      <t>シコ</t>
    </rPh>
    <rPh sb="9" eb="10">
      <t>ゴ</t>
    </rPh>
    <rPh sb="10" eb="11">
      <t>ツギ</t>
    </rPh>
    <rPh sb="15" eb="17">
      <t>スウチ</t>
    </rPh>
    <rPh sb="18" eb="20">
      <t>ヘンドウ</t>
    </rPh>
    <rPh sb="22" eb="23">
      <t>タメ</t>
    </rPh>
    <rPh sb="24" eb="25">
      <t>シン</t>
    </rPh>
    <rPh sb="29" eb="31">
      <t>シコ</t>
    </rPh>
    <rPh sb="32" eb="33">
      <t>ジ</t>
    </rPh>
    <rPh sb="37" eb="39">
      <t>ブンセキ</t>
    </rPh>
    <rPh sb="39" eb="41">
      <t>ジッシ</t>
    </rPh>
    <phoneticPr fontId="10"/>
  </si>
  <si>
    <t>毎バッチ→週２回</t>
    <rPh sb="0" eb="1">
      <t>マイ</t>
    </rPh>
    <rPh sb="5" eb="6">
      <t>シュウ</t>
    </rPh>
    <rPh sb="7" eb="8">
      <t>カイ</t>
    </rPh>
    <phoneticPr fontId="10"/>
  </si>
  <si>
    <t>新トルエン次バッチ</t>
    <rPh sb="0" eb="1">
      <t>シン</t>
    </rPh>
    <rPh sb="5" eb="6">
      <t>ジ</t>
    </rPh>
    <phoneticPr fontId="10"/>
  </si>
</sst>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6" formatCode="&quot;¥&quot;#,##0;[Red]&quot;¥&quot;\-#,##0"/>
    <numFmt numFmtId="176" formatCode="0.00_);[Red]\(0.00\)"/>
    <numFmt numFmtId="177" formatCode="0.0000_ "/>
    <numFmt numFmtId="178" formatCode="0.00_ "/>
    <numFmt numFmtId="179" formatCode="0&quot;kg&quot;"/>
    <numFmt numFmtId="180" formatCode="0&quot;min&quot;"/>
    <numFmt numFmtId="181" formatCode="0.0&quot;℃&quot;"/>
    <numFmt numFmtId="182" formatCode="0.000"/>
    <numFmt numFmtId="183" formatCode="0.0000"/>
    <numFmt numFmtId="184" formatCode="yyyy/mm/dd"/>
    <numFmt numFmtId="185" formatCode="yyyy/m/d;@"/>
    <numFmt numFmtId="186" formatCode="0.000_ "/>
    <numFmt numFmtId="187" formatCode="0_);[Red]\(0\)"/>
    <numFmt numFmtId="188" formatCode="&quot;0&quot;\℃"/>
    <numFmt numFmtId="189" formatCode="0&quot;L&quot;"/>
    <numFmt numFmtId="190" formatCode="0.0"/>
  </numFmts>
  <fonts count="83">
    <font>
      <sz val="11"/>
      <color theme="1"/>
      <name val="游ゴシック"/>
      <family val="2"/>
      <scheme val="minor"/>
    </font>
    <font>
      <sz val="11"/>
      <color theme="1"/>
      <name val="游ゴシック"/>
      <family val="2"/>
      <charset val="128"/>
      <scheme val="minor"/>
    </font>
    <font>
      <sz val="11"/>
      <color theme="1"/>
      <name val="游ゴシック"/>
      <family val="2"/>
      <charset val="128"/>
      <scheme val="minor"/>
    </font>
    <font>
      <sz val="11"/>
      <color theme="1"/>
      <name val="游ゴシック"/>
      <family val="2"/>
      <charset val="128"/>
      <scheme val="minor"/>
    </font>
    <font>
      <sz val="11"/>
      <color theme="1"/>
      <name val="游ゴシック"/>
      <family val="2"/>
      <charset val="128"/>
      <scheme val="minor"/>
    </font>
    <font>
      <sz val="11"/>
      <color theme="1"/>
      <name val="游ゴシック"/>
      <family val="2"/>
      <charset val="128"/>
      <scheme val="minor"/>
    </font>
    <font>
      <sz val="11"/>
      <color theme="1"/>
      <name val="游ゴシック"/>
      <family val="2"/>
      <charset val="128"/>
      <scheme val="minor"/>
    </font>
    <font>
      <sz val="11"/>
      <color theme="1"/>
      <name val="游ゴシック"/>
      <family val="2"/>
      <charset val="128"/>
      <scheme val="minor"/>
    </font>
    <font>
      <sz val="11"/>
      <color theme="1"/>
      <name val="游ゴシック"/>
      <family val="2"/>
      <charset val="128"/>
      <scheme val="minor"/>
    </font>
    <font>
      <sz val="11"/>
      <color theme="1"/>
      <name val="Meiryo UI"/>
      <family val="3"/>
      <charset val="128"/>
    </font>
    <font>
      <sz val="6"/>
      <name val="游ゴシック"/>
      <family val="3"/>
      <charset val="128"/>
      <scheme val="minor"/>
    </font>
    <font>
      <sz val="6"/>
      <name val="游ゴシック"/>
      <family val="2"/>
      <charset val="128"/>
      <scheme val="minor"/>
    </font>
    <font>
      <b/>
      <u/>
      <sz val="14"/>
      <color theme="1"/>
      <name val="Meiryo UI"/>
      <family val="3"/>
      <charset val="128"/>
    </font>
    <font>
      <sz val="11"/>
      <name val="Meiryo UI"/>
      <family val="3"/>
      <charset val="128"/>
    </font>
    <font>
      <sz val="11"/>
      <color rgb="FFFF0000"/>
      <name val="Meiryo UI"/>
      <family val="3"/>
      <charset val="128"/>
    </font>
    <font>
      <b/>
      <u/>
      <sz val="11"/>
      <color rgb="FFFF0000"/>
      <name val="Meiryo UI"/>
      <family val="3"/>
      <charset val="128"/>
    </font>
    <font>
      <sz val="11"/>
      <name val="ＭＳ 明朝"/>
      <family val="1"/>
      <charset val="128"/>
    </font>
    <font>
      <b/>
      <sz val="16"/>
      <color indexed="8"/>
      <name val="ＭＳ ゴシック"/>
      <family val="3"/>
      <charset val="128"/>
    </font>
    <font>
      <sz val="6"/>
      <name val="ＭＳ 明朝"/>
      <family val="1"/>
      <charset val="128"/>
    </font>
    <font>
      <sz val="9.5500000000000007"/>
      <color indexed="8"/>
      <name val="ＭＳ 明朝"/>
      <family val="1"/>
      <charset val="128"/>
    </font>
    <font>
      <sz val="9.5500000000000007"/>
      <name val="ＭＳ 明朝"/>
      <family val="1"/>
      <charset val="128"/>
    </font>
    <font>
      <u/>
      <sz val="10"/>
      <color indexed="12"/>
      <name val="Arial"/>
      <family val="2"/>
    </font>
    <font>
      <u/>
      <sz val="10"/>
      <name val="Arial"/>
      <family val="2"/>
    </font>
    <font>
      <sz val="14"/>
      <color indexed="8"/>
      <name val="ＭＳ 明朝"/>
      <family val="1"/>
      <charset val="128"/>
    </font>
    <font>
      <sz val="11"/>
      <name val="ＭＳ Ｐゴシック"/>
      <family val="3"/>
      <charset val="128"/>
    </font>
    <font>
      <sz val="9.5500000000000007"/>
      <color rgb="FF00B0F0"/>
      <name val="ＭＳ 明朝"/>
      <family val="1"/>
      <charset val="128"/>
    </font>
    <font>
      <sz val="10"/>
      <name val="ＭＳ Ｐゴシック"/>
      <family val="3"/>
      <charset val="128"/>
    </font>
    <font>
      <sz val="6"/>
      <name val="ＭＳ Ｐゴシック"/>
      <family val="3"/>
      <charset val="128"/>
    </font>
    <font>
      <sz val="8"/>
      <name val="ＭＳ ゴシック"/>
      <family val="3"/>
      <charset val="128"/>
    </font>
    <font>
      <sz val="11"/>
      <color rgb="FFFF0000"/>
      <name val="游ゴシック"/>
      <family val="2"/>
      <scheme val="minor"/>
    </font>
    <font>
      <sz val="11"/>
      <color rgb="FFFF0000"/>
      <name val="游ゴシック"/>
      <family val="3"/>
      <charset val="128"/>
      <scheme val="minor"/>
    </font>
    <font>
      <u/>
      <sz val="11"/>
      <color rgb="FFFF0000"/>
      <name val="游ゴシック"/>
      <family val="3"/>
      <charset val="128"/>
      <scheme val="minor"/>
    </font>
    <font>
      <b/>
      <u/>
      <sz val="11"/>
      <color rgb="FFFF0000"/>
      <name val="游ゴシック"/>
      <family val="3"/>
      <charset val="128"/>
      <scheme val="minor"/>
    </font>
    <font>
      <b/>
      <u/>
      <sz val="11"/>
      <name val="Meiryo UI"/>
      <family val="3"/>
      <charset val="128"/>
    </font>
    <font>
      <sz val="11"/>
      <name val="游ゴシック"/>
      <family val="2"/>
      <scheme val="minor"/>
    </font>
    <font>
      <b/>
      <sz val="14"/>
      <color theme="1"/>
      <name val="游ゴシック"/>
      <family val="3"/>
      <charset val="128"/>
      <scheme val="minor"/>
    </font>
    <font>
      <sz val="9"/>
      <color theme="1"/>
      <name val="游ゴシック"/>
      <family val="2"/>
      <charset val="128"/>
      <scheme val="minor"/>
    </font>
    <font>
      <sz val="10"/>
      <color theme="1"/>
      <name val="游ゴシック"/>
      <family val="2"/>
      <charset val="128"/>
      <scheme val="minor"/>
    </font>
    <font>
      <sz val="9"/>
      <color theme="1"/>
      <name val="游ゴシック"/>
      <family val="3"/>
      <charset val="128"/>
      <scheme val="minor"/>
    </font>
    <font>
      <sz val="6"/>
      <color theme="1"/>
      <name val="游ゴシック"/>
      <family val="2"/>
      <charset val="128"/>
      <scheme val="minor"/>
    </font>
    <font>
      <sz val="8"/>
      <color theme="1"/>
      <name val="游ゴシック"/>
      <family val="3"/>
      <charset val="128"/>
      <scheme val="minor"/>
    </font>
    <font>
      <sz val="10"/>
      <color theme="1"/>
      <name val="游ゴシック"/>
      <family val="3"/>
      <charset val="128"/>
      <scheme val="minor"/>
    </font>
    <font>
      <sz val="7"/>
      <color theme="1"/>
      <name val="游ゴシック"/>
      <family val="3"/>
      <charset val="128"/>
      <scheme val="minor"/>
    </font>
    <font>
      <sz val="9"/>
      <name val="ＭＳ Ｐゴシック"/>
      <family val="3"/>
      <charset val="128"/>
    </font>
    <font>
      <sz val="18"/>
      <color theme="1"/>
      <name val="游ゴシック"/>
      <family val="3"/>
      <charset val="128"/>
      <scheme val="minor"/>
    </font>
    <font>
      <sz val="22"/>
      <color theme="1"/>
      <name val="游ゴシック"/>
      <family val="3"/>
      <charset val="128"/>
      <scheme val="minor"/>
    </font>
    <font>
      <sz val="20"/>
      <color theme="1"/>
      <name val="游ゴシック"/>
      <family val="3"/>
      <charset val="128"/>
      <scheme val="minor"/>
    </font>
    <font>
      <b/>
      <sz val="16"/>
      <color theme="1"/>
      <name val="游ゴシック"/>
      <family val="3"/>
      <charset val="128"/>
      <scheme val="minor"/>
    </font>
    <font>
      <b/>
      <sz val="20"/>
      <color theme="1"/>
      <name val="游ゴシック"/>
      <family val="3"/>
      <charset val="128"/>
      <scheme val="minor"/>
    </font>
    <font>
      <sz val="16"/>
      <color theme="1"/>
      <name val="游ゴシック"/>
      <family val="2"/>
      <scheme val="minor"/>
    </font>
    <font>
      <sz val="14"/>
      <color theme="1"/>
      <name val="游ゴシック"/>
      <family val="3"/>
      <charset val="128"/>
      <scheme val="minor"/>
    </font>
    <font>
      <sz val="20"/>
      <color rgb="FFFF0000"/>
      <name val="游ゴシック"/>
      <family val="3"/>
      <charset val="128"/>
      <scheme val="minor"/>
    </font>
    <font>
      <b/>
      <sz val="22"/>
      <color theme="1"/>
      <name val="游ゴシック"/>
      <family val="3"/>
      <charset val="128"/>
      <scheme val="minor"/>
    </font>
    <font>
      <sz val="14"/>
      <color theme="1"/>
      <name val="游ゴシック"/>
      <family val="2"/>
      <scheme val="minor"/>
    </font>
    <font>
      <sz val="20"/>
      <color theme="1"/>
      <name val="游ゴシック"/>
      <family val="2"/>
      <scheme val="minor"/>
    </font>
    <font>
      <sz val="16"/>
      <color rgb="FFFF0000"/>
      <name val="游ゴシック"/>
      <family val="2"/>
      <scheme val="minor"/>
    </font>
    <font>
      <sz val="20"/>
      <color rgb="FFFF0000"/>
      <name val="游ゴシック"/>
      <family val="2"/>
      <scheme val="minor"/>
    </font>
    <font>
      <b/>
      <sz val="14"/>
      <color rgb="FFFF0000"/>
      <name val="游ゴシック"/>
      <family val="3"/>
      <charset val="128"/>
      <scheme val="minor"/>
    </font>
    <font>
      <b/>
      <sz val="14"/>
      <name val="游ゴシック"/>
      <family val="3"/>
      <charset val="128"/>
      <scheme val="minor"/>
    </font>
    <font>
      <b/>
      <sz val="14"/>
      <color indexed="81"/>
      <name val="MS P ゴシック"/>
      <family val="3"/>
      <charset val="128"/>
    </font>
    <font>
      <b/>
      <u/>
      <sz val="14"/>
      <color indexed="81"/>
      <name val="MS P ゴシック"/>
      <family val="3"/>
      <charset val="128"/>
    </font>
    <font>
      <sz val="11"/>
      <color rgb="FFFF0000"/>
      <name val="游ゴシック"/>
      <family val="2"/>
      <charset val="128"/>
      <scheme val="minor"/>
    </font>
    <font>
      <b/>
      <sz val="11"/>
      <color theme="1"/>
      <name val="游ゴシック"/>
      <family val="3"/>
      <charset val="128"/>
      <scheme val="minor"/>
    </font>
    <font>
      <sz val="12"/>
      <name val="ｺﾞｼｯｸ"/>
      <family val="3"/>
      <charset val="128"/>
    </font>
    <font>
      <sz val="12"/>
      <name val="ＭＳ Ｐゴシック"/>
      <family val="3"/>
      <charset val="128"/>
    </font>
    <font>
      <sz val="12"/>
      <name val="Arial"/>
      <family val="2"/>
    </font>
    <font>
      <sz val="10"/>
      <name val="ｺﾞｼｯｸ"/>
      <family val="3"/>
      <charset val="128"/>
    </font>
    <font>
      <sz val="12"/>
      <name val="ＭＳ Ｐゴシック"/>
      <family val="2"/>
      <charset val="128"/>
    </font>
    <font>
      <sz val="11"/>
      <color indexed="9"/>
      <name val="ＭＳ Ｐゴシック"/>
      <family val="3"/>
      <charset val="128"/>
    </font>
    <font>
      <sz val="11"/>
      <color rgb="FFFF0000"/>
      <name val="ＭＳ Ｐゴシック"/>
      <family val="3"/>
      <charset val="128"/>
    </font>
    <font>
      <sz val="12"/>
      <name val="ＭＳ 明朝"/>
      <family val="1"/>
      <charset val="128"/>
    </font>
    <font>
      <sz val="20"/>
      <name val="ＭＳ Ｐゴシック"/>
      <family val="3"/>
      <charset val="128"/>
    </font>
    <font>
      <sz val="16"/>
      <name val="ＭＳ Ｐゴシック"/>
      <family val="3"/>
      <charset val="128"/>
    </font>
    <font>
      <strike/>
      <sz val="11"/>
      <color theme="1"/>
      <name val="游ゴシック"/>
      <family val="2"/>
      <scheme val="minor"/>
    </font>
    <font>
      <strike/>
      <sz val="11"/>
      <color theme="1"/>
      <name val="游ゴシック"/>
      <family val="3"/>
      <charset val="128"/>
      <scheme val="minor"/>
    </font>
    <font>
      <sz val="11"/>
      <name val="游ゴシック"/>
      <family val="3"/>
      <charset val="128"/>
      <scheme val="minor"/>
    </font>
    <font>
      <sz val="11"/>
      <color theme="1"/>
      <name val="游ゴシック"/>
      <family val="2"/>
      <scheme val="minor"/>
    </font>
    <font>
      <b/>
      <sz val="12"/>
      <name val="ＭＳ 明朝"/>
      <family val="1"/>
      <charset val="128"/>
    </font>
    <font>
      <sz val="8"/>
      <name val="ＭＳ Ｐゴシック"/>
      <family val="3"/>
      <charset val="128"/>
    </font>
    <font>
      <sz val="11"/>
      <color indexed="12"/>
      <name val="ＭＳ Ｐゴシック"/>
      <family val="3"/>
      <charset val="128"/>
    </font>
    <font>
      <sz val="16"/>
      <color rgb="FFFF0000"/>
      <name val="ＭＳ Ｐゴシック"/>
      <family val="3"/>
      <charset val="128"/>
    </font>
    <font>
      <sz val="14"/>
      <name val="ＭＳ Ｐゴシック"/>
      <family val="3"/>
      <charset val="128"/>
    </font>
    <font>
      <b/>
      <sz val="14"/>
      <name val="ＭＳ Ｐゴシック"/>
      <family val="3"/>
      <charset val="128"/>
    </font>
  </fonts>
  <fills count="10">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7" tint="0.79998168889431442"/>
        <bgColor indexed="64"/>
      </patternFill>
    </fill>
    <fill>
      <patternFill patternType="solid">
        <fgColor rgb="FFFF0000"/>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rgb="FF66FFFF"/>
        <bgColor indexed="64"/>
      </patternFill>
    </fill>
    <fill>
      <patternFill patternType="solid">
        <fgColor indexed="43"/>
        <bgColor indexed="64"/>
      </patternFill>
    </fill>
  </fills>
  <borders count="112">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style="thin">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style="thin">
        <color indexed="64"/>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double">
        <color indexed="64"/>
      </left>
      <right/>
      <top style="thin">
        <color indexed="64"/>
      </top>
      <bottom style="dotted">
        <color indexed="64"/>
      </bottom>
      <diagonal/>
    </border>
    <border>
      <left/>
      <right style="thin">
        <color indexed="64"/>
      </right>
      <top style="thin">
        <color indexed="64"/>
      </top>
      <bottom style="dotted">
        <color indexed="64"/>
      </bottom>
      <diagonal/>
    </border>
    <border>
      <left style="double">
        <color indexed="64"/>
      </left>
      <right style="thin">
        <color indexed="64"/>
      </right>
      <top/>
      <bottom style="thin">
        <color indexed="64"/>
      </bottom>
      <diagonal/>
    </border>
    <border>
      <left/>
      <right/>
      <top style="thin">
        <color indexed="64"/>
      </top>
      <bottom style="dotted">
        <color indexed="64"/>
      </bottom>
      <diagonal/>
    </border>
    <border>
      <left style="medium">
        <color indexed="64"/>
      </left>
      <right style="thin">
        <color indexed="64"/>
      </right>
      <top style="medium">
        <color indexed="64"/>
      </top>
      <bottom style="dotted">
        <color indexed="64"/>
      </bottom>
      <diagonal/>
    </border>
    <border>
      <left style="thin">
        <color indexed="64"/>
      </left>
      <right style="medium">
        <color indexed="64"/>
      </right>
      <top style="medium">
        <color indexed="64"/>
      </top>
      <bottom style="dotted">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thin">
        <color indexed="64"/>
      </right>
      <top style="thin">
        <color indexed="64"/>
      </top>
      <bottom style="double">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thin">
        <color indexed="64"/>
      </left>
      <right style="double">
        <color indexed="64"/>
      </right>
      <top style="thin">
        <color indexed="64"/>
      </top>
      <bottom style="thin">
        <color indexed="64"/>
      </bottom>
      <diagonal/>
    </border>
    <border>
      <left/>
      <right style="thin">
        <color indexed="64"/>
      </right>
      <top style="thin">
        <color indexed="64"/>
      </top>
      <bottom style="double">
        <color indexed="64"/>
      </bottom>
      <diagonal/>
    </border>
    <border>
      <left style="thin">
        <color indexed="64"/>
      </left>
      <right style="double">
        <color indexed="64"/>
      </right>
      <top style="thin">
        <color indexed="64"/>
      </top>
      <bottom style="double">
        <color indexed="64"/>
      </bottom>
      <diagonal/>
    </border>
    <border>
      <left style="thin">
        <color indexed="64"/>
      </left>
      <right style="double">
        <color indexed="64"/>
      </right>
      <top/>
      <bottom style="thin">
        <color indexed="64"/>
      </bottom>
      <diagonal/>
    </border>
    <border>
      <left style="thin">
        <color indexed="64"/>
      </left>
      <right style="double">
        <color indexed="64"/>
      </right>
      <top style="thin">
        <color indexed="64"/>
      </top>
      <bottom/>
      <diagonal/>
    </border>
    <border>
      <left style="thin">
        <color indexed="64"/>
      </left>
      <right style="double">
        <color indexed="64"/>
      </right>
      <top/>
      <bottom style="double">
        <color indexed="64"/>
      </bottom>
      <diagonal/>
    </border>
    <border>
      <left style="double">
        <color indexed="64"/>
      </left>
      <right style="thin">
        <color indexed="64"/>
      </right>
      <top style="thin">
        <color indexed="64"/>
      </top>
      <bottom style="thin">
        <color indexed="64"/>
      </bottom>
      <diagonal/>
    </border>
    <border>
      <left style="double">
        <color indexed="64"/>
      </left>
      <right style="thin">
        <color indexed="64"/>
      </right>
      <top style="thin">
        <color indexed="64"/>
      </top>
      <bottom style="double">
        <color indexed="64"/>
      </bottom>
      <diagonal/>
    </border>
    <border>
      <left style="double">
        <color indexed="64"/>
      </left>
      <right/>
      <top style="thin">
        <color indexed="64"/>
      </top>
      <bottom style="thin">
        <color indexed="64"/>
      </bottom>
      <diagonal/>
    </border>
    <border>
      <left/>
      <right style="double">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diagonal/>
    </border>
    <border>
      <left style="thin">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double">
        <color indexed="64"/>
      </bottom>
      <diagonal/>
    </border>
    <border>
      <left style="medium">
        <color indexed="64"/>
      </left>
      <right style="thin">
        <color indexed="64"/>
      </right>
      <top style="thin">
        <color indexed="64"/>
      </top>
      <bottom style="double">
        <color indexed="64"/>
      </bottom>
      <diagonal/>
    </border>
    <border>
      <left style="thin">
        <color indexed="64"/>
      </left>
      <right style="medium">
        <color indexed="64"/>
      </right>
      <top/>
      <bottom style="double">
        <color indexed="64"/>
      </bottom>
      <diagonal/>
    </border>
    <border>
      <left style="thin">
        <color indexed="64"/>
      </left>
      <right style="medium">
        <color indexed="64"/>
      </right>
      <top style="thin">
        <color indexed="64"/>
      </top>
      <bottom style="double">
        <color indexed="64"/>
      </bottom>
      <diagonal/>
    </border>
    <border>
      <left style="medium">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medium">
        <color indexed="64"/>
      </top>
      <bottom/>
      <diagonal/>
    </border>
    <border>
      <left style="thin">
        <color indexed="64"/>
      </left>
      <right/>
      <top style="medium">
        <color indexed="64"/>
      </top>
      <bottom style="thin">
        <color indexed="64"/>
      </bottom>
      <diagonal/>
    </border>
    <border>
      <left style="medium">
        <color indexed="64"/>
      </left>
      <right style="thin">
        <color indexed="64"/>
      </right>
      <top/>
      <bottom style="double">
        <color indexed="64"/>
      </bottom>
      <diagonal/>
    </border>
    <border>
      <left style="thin">
        <color indexed="64"/>
      </left>
      <right/>
      <top style="thin">
        <color indexed="64"/>
      </top>
      <bottom style="double">
        <color indexed="64"/>
      </bottom>
      <diagonal/>
    </border>
    <border>
      <left style="thin">
        <color indexed="64"/>
      </left>
      <right/>
      <top style="thin">
        <color indexed="64"/>
      </top>
      <bottom style="medium">
        <color indexed="64"/>
      </bottom>
      <diagonal/>
    </border>
    <border>
      <left style="thin">
        <color indexed="64"/>
      </left>
      <right style="thin">
        <color indexed="64"/>
      </right>
      <top/>
      <bottom style="medium">
        <color indexed="64"/>
      </bottom>
      <diagonal/>
    </border>
    <border>
      <left/>
      <right/>
      <top style="thin">
        <color indexed="64"/>
      </top>
      <bottom style="double">
        <color indexed="64"/>
      </bottom>
      <diagonal/>
    </border>
    <border>
      <left style="medium">
        <color indexed="64"/>
      </left>
      <right/>
      <top style="medium">
        <color indexed="64"/>
      </top>
      <bottom style="double">
        <color indexed="64"/>
      </bottom>
      <diagonal/>
    </border>
    <border>
      <left/>
      <right style="medium">
        <color indexed="64"/>
      </right>
      <top style="medium">
        <color indexed="64"/>
      </top>
      <bottom style="double">
        <color indexed="64"/>
      </bottom>
      <diagonal/>
    </border>
    <border>
      <left/>
      <right style="thin">
        <color indexed="64"/>
      </right>
      <top style="medium">
        <color indexed="64"/>
      </top>
      <bottom style="double">
        <color indexed="64"/>
      </bottom>
      <diagonal/>
    </border>
    <border>
      <left style="thin">
        <color indexed="64"/>
      </left>
      <right style="medium">
        <color indexed="64"/>
      </right>
      <top style="medium">
        <color indexed="64"/>
      </top>
      <bottom style="double">
        <color indexed="64"/>
      </bottom>
      <diagonal/>
    </border>
    <border>
      <left style="medium">
        <color indexed="64"/>
      </left>
      <right/>
      <top style="double">
        <color indexed="64"/>
      </top>
      <bottom style="thin">
        <color indexed="64"/>
      </bottom>
      <diagonal/>
    </border>
    <border>
      <left/>
      <right style="medium">
        <color indexed="64"/>
      </right>
      <top style="double">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style="thin">
        <color indexed="64"/>
      </right>
      <top style="thin">
        <color indexed="64"/>
      </top>
      <bottom style="medium">
        <color indexed="64"/>
      </bottom>
      <diagonal/>
    </border>
    <border>
      <left/>
      <right style="thin">
        <color indexed="64"/>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diagonal/>
    </border>
    <border>
      <left/>
      <right/>
      <top/>
      <bottom style="dotted">
        <color indexed="64"/>
      </bottom>
      <diagonal/>
    </border>
    <border>
      <left style="thin">
        <color indexed="64"/>
      </left>
      <right/>
      <top/>
      <bottom style="dotted">
        <color indexed="64"/>
      </bottom>
      <diagonal/>
    </border>
    <border>
      <left/>
      <right style="thin">
        <color indexed="64"/>
      </right>
      <top/>
      <bottom style="dotted">
        <color indexed="64"/>
      </bottom>
      <diagonal/>
    </border>
    <border>
      <left style="thin">
        <color indexed="64"/>
      </left>
      <right style="thin">
        <color indexed="64"/>
      </right>
      <top/>
      <bottom style="dotted">
        <color indexed="64"/>
      </bottom>
      <diagonal/>
    </border>
    <border>
      <left style="thin">
        <color indexed="64"/>
      </left>
      <right style="thin">
        <color indexed="64"/>
      </right>
      <top style="thin">
        <color indexed="64"/>
      </top>
      <bottom style="dotted">
        <color indexed="64"/>
      </bottom>
      <diagonal/>
    </border>
    <border>
      <left/>
      <right style="medium">
        <color indexed="64"/>
      </right>
      <top style="thin">
        <color indexed="64"/>
      </top>
      <bottom style="dotted">
        <color indexed="64"/>
      </bottom>
      <diagonal/>
    </border>
    <border>
      <left style="thin">
        <color indexed="64"/>
      </left>
      <right/>
      <top style="dotted">
        <color indexed="64"/>
      </top>
      <bottom style="dotted">
        <color indexed="64"/>
      </bottom>
      <diagonal/>
    </border>
    <border>
      <left/>
      <right style="thin">
        <color indexed="64"/>
      </right>
      <top style="dotted">
        <color indexed="64"/>
      </top>
      <bottom style="dotted">
        <color indexed="64"/>
      </bottom>
      <diagonal/>
    </border>
    <border>
      <left/>
      <right/>
      <top style="dotted">
        <color indexed="64"/>
      </top>
      <bottom style="dotted">
        <color indexed="64"/>
      </bottom>
      <diagonal/>
    </border>
    <border>
      <left style="thin">
        <color indexed="64"/>
      </left>
      <right style="thin">
        <color indexed="64"/>
      </right>
      <top style="dotted">
        <color indexed="64"/>
      </top>
      <bottom style="dotted">
        <color indexed="64"/>
      </bottom>
      <diagonal/>
    </border>
    <border>
      <left/>
      <right style="medium">
        <color indexed="64"/>
      </right>
      <top style="dotted">
        <color indexed="64"/>
      </top>
      <bottom style="dotted">
        <color indexed="64"/>
      </bottom>
      <diagonal/>
    </border>
    <border>
      <left style="medium">
        <color indexed="64"/>
      </left>
      <right/>
      <top/>
      <bottom style="dotted">
        <color indexed="64"/>
      </bottom>
      <diagonal/>
    </border>
    <border>
      <left style="medium">
        <color indexed="64"/>
      </left>
      <right/>
      <top style="dotted">
        <color indexed="64"/>
      </top>
      <bottom style="medium">
        <color indexed="64"/>
      </bottom>
      <diagonal/>
    </border>
    <border>
      <left/>
      <right style="thin">
        <color indexed="64"/>
      </right>
      <top style="dotted">
        <color indexed="64"/>
      </top>
      <bottom style="medium">
        <color indexed="64"/>
      </bottom>
      <diagonal/>
    </border>
    <border>
      <left style="thin">
        <color indexed="64"/>
      </left>
      <right/>
      <top style="dotted">
        <color indexed="64"/>
      </top>
      <bottom style="medium">
        <color indexed="64"/>
      </bottom>
      <diagonal/>
    </border>
    <border>
      <left/>
      <right style="thin">
        <color indexed="64"/>
      </right>
      <top/>
      <bottom style="medium">
        <color indexed="64"/>
      </bottom>
      <diagonal/>
    </border>
    <border diagonalUp="1">
      <left style="thin">
        <color indexed="64"/>
      </left>
      <right style="thin">
        <color indexed="64"/>
      </right>
      <top style="thin">
        <color indexed="64"/>
      </top>
      <bottom style="thin">
        <color indexed="64"/>
      </bottom>
      <diagonal style="thin">
        <color indexed="64"/>
      </diagonal>
    </border>
    <border>
      <left style="dotted">
        <color indexed="64"/>
      </left>
      <right style="thin">
        <color indexed="64"/>
      </right>
      <top style="thin">
        <color indexed="64"/>
      </top>
      <bottom style="double">
        <color indexed="64"/>
      </bottom>
      <diagonal/>
    </border>
    <border>
      <left/>
      <right style="medium">
        <color indexed="64"/>
      </right>
      <top style="thin">
        <color indexed="64"/>
      </top>
      <bottom style="double">
        <color indexed="64"/>
      </bottom>
      <diagonal/>
    </border>
    <border>
      <left style="thin">
        <color indexed="64"/>
      </left>
      <right style="dotted">
        <color indexed="64"/>
      </right>
      <top style="double">
        <color indexed="64"/>
      </top>
      <bottom style="thin">
        <color indexed="64"/>
      </bottom>
      <diagonal/>
    </border>
    <border>
      <left style="dotted">
        <color indexed="64"/>
      </left>
      <right style="thin">
        <color indexed="64"/>
      </right>
      <top style="double">
        <color indexed="64"/>
      </top>
      <bottom style="thin">
        <color indexed="64"/>
      </bottom>
      <diagonal/>
    </border>
    <border>
      <left style="dotted">
        <color indexed="64"/>
      </left>
      <right style="thin">
        <color indexed="64"/>
      </right>
      <top/>
      <bottom style="thin">
        <color indexed="64"/>
      </bottom>
      <diagonal/>
    </border>
    <border>
      <left style="dotted">
        <color indexed="64"/>
      </left>
      <right/>
      <top/>
      <bottom style="thin">
        <color indexed="64"/>
      </bottom>
      <diagonal/>
    </border>
    <border>
      <left style="dotted">
        <color indexed="64"/>
      </left>
      <right style="thin">
        <color indexed="64"/>
      </right>
      <top style="thin">
        <color indexed="64"/>
      </top>
      <bottom style="thin">
        <color indexed="64"/>
      </bottom>
      <diagonal/>
    </border>
    <border>
      <left style="thin">
        <color indexed="64"/>
      </left>
      <right style="dotted">
        <color indexed="64"/>
      </right>
      <top style="thin">
        <color indexed="64"/>
      </top>
      <bottom style="thin">
        <color indexed="64"/>
      </bottom>
      <diagonal/>
    </border>
  </borders>
  <cellStyleXfs count="19">
    <xf numFmtId="0" fontId="0" fillId="0" borderId="0"/>
    <xf numFmtId="0" fontId="8" fillId="0" borderId="0">
      <alignment vertical="center"/>
    </xf>
    <xf numFmtId="0" fontId="16" fillId="0" borderId="0"/>
    <xf numFmtId="0" fontId="21" fillId="0" borderId="0" applyNumberFormat="0" applyFill="0" applyBorder="0" applyAlignment="0" applyProtection="0">
      <alignment vertical="top"/>
      <protection locked="0"/>
    </xf>
    <xf numFmtId="9" fontId="24" fillId="0" borderId="0" applyFont="0" applyFill="0" applyBorder="0" applyAlignment="0" applyProtection="0">
      <alignment vertical="center"/>
    </xf>
    <xf numFmtId="0" fontId="7" fillId="0" borderId="0">
      <alignment vertical="center"/>
    </xf>
    <xf numFmtId="0" fontId="24" fillId="0" borderId="0"/>
    <xf numFmtId="0" fontId="6" fillId="0" borderId="0">
      <alignment vertical="center"/>
    </xf>
    <xf numFmtId="0" fontId="28" fillId="0" borderId="0"/>
    <xf numFmtId="0" fontId="5" fillId="0" borderId="0">
      <alignment vertical="center"/>
    </xf>
    <xf numFmtId="0" fontId="24" fillId="0" borderId="0">
      <alignment vertical="center"/>
    </xf>
    <xf numFmtId="0" fontId="4" fillId="0" borderId="0">
      <alignment vertical="center"/>
    </xf>
    <xf numFmtId="9" fontId="4" fillId="0" borderId="0" applyFont="0" applyFill="0" applyBorder="0" applyAlignment="0" applyProtection="0">
      <alignment vertical="center"/>
    </xf>
    <xf numFmtId="0" fontId="66" fillId="0" borderId="0"/>
    <xf numFmtId="0" fontId="24" fillId="0" borderId="0"/>
    <xf numFmtId="0" fontId="70" fillId="0" borderId="0"/>
    <xf numFmtId="0" fontId="3" fillId="0" borderId="0">
      <alignment vertical="center"/>
    </xf>
    <xf numFmtId="6" fontId="3" fillId="0" borderId="0" applyFont="0" applyFill="0" applyBorder="0" applyAlignment="0" applyProtection="0">
      <alignment vertical="center"/>
    </xf>
    <xf numFmtId="9" fontId="76" fillId="0" borderId="0" applyFont="0" applyFill="0" applyBorder="0" applyAlignment="0" applyProtection="0">
      <alignment vertical="center"/>
    </xf>
  </cellStyleXfs>
  <cellXfs count="607">
    <xf numFmtId="0" fontId="0" fillId="0" borderId="0" xfId="0"/>
    <xf numFmtId="0" fontId="9" fillId="0" borderId="0" xfId="0" applyFont="1" applyAlignment="1">
      <alignment vertical="center"/>
    </xf>
    <xf numFmtId="0" fontId="12" fillId="0" borderId="0" xfId="0" applyFont="1" applyAlignment="1">
      <alignment vertical="center"/>
    </xf>
    <xf numFmtId="0" fontId="9" fillId="0" borderId="0" xfId="0" applyFont="1" applyAlignment="1">
      <alignment horizontal="right" vertical="center"/>
    </xf>
    <xf numFmtId="0" fontId="9" fillId="0" borderId="5" xfId="0" applyFont="1" applyBorder="1" applyAlignment="1">
      <alignment horizontal="center" vertical="center"/>
    </xf>
    <xf numFmtId="0" fontId="9" fillId="0" borderId="1" xfId="0" applyFont="1" applyBorder="1" applyAlignment="1">
      <alignment vertical="center"/>
    </xf>
    <xf numFmtId="0" fontId="9" fillId="0" borderId="1" xfId="0" applyFont="1" applyBorder="1" applyAlignment="1">
      <alignment horizontal="center" vertical="center"/>
    </xf>
    <xf numFmtId="0" fontId="0" fillId="0" borderId="0" xfId="0" applyAlignment="1">
      <alignment vertical="center"/>
    </xf>
    <xf numFmtId="0" fontId="19" fillId="2" borderId="15" xfId="2" applyFont="1" applyFill="1" applyBorder="1"/>
    <xf numFmtId="0" fontId="19" fillId="2" borderId="16" xfId="2" applyFont="1" applyFill="1" applyBorder="1"/>
    <xf numFmtId="0" fontId="19" fillId="2" borderId="17" xfId="2" applyFont="1" applyFill="1" applyBorder="1"/>
    <xf numFmtId="0" fontId="19" fillId="2" borderId="0" xfId="2" applyFont="1" applyFill="1"/>
    <xf numFmtId="0" fontId="19" fillId="2" borderId="18" xfId="2" applyFont="1" applyFill="1" applyBorder="1"/>
    <xf numFmtId="0" fontId="19" fillId="2" borderId="1" xfId="2" applyFont="1" applyFill="1" applyBorder="1"/>
    <xf numFmtId="0" fontId="19" fillId="2" borderId="19" xfId="2" applyFont="1" applyFill="1" applyBorder="1"/>
    <xf numFmtId="0" fontId="19" fillId="2" borderId="21" xfId="2" applyFont="1" applyFill="1" applyBorder="1"/>
    <xf numFmtId="0" fontId="19" fillId="2" borderId="22" xfId="2" applyFont="1" applyFill="1" applyBorder="1"/>
    <xf numFmtId="0" fontId="19" fillId="2" borderId="23" xfId="2" applyFont="1" applyFill="1" applyBorder="1"/>
    <xf numFmtId="0" fontId="20" fillId="2" borderId="0" xfId="2" applyFont="1" applyFill="1" applyBorder="1"/>
    <xf numFmtId="0" fontId="20" fillId="2" borderId="0" xfId="2" applyFont="1" applyFill="1" applyAlignment="1">
      <alignment vertical="top" wrapText="1"/>
    </xf>
    <xf numFmtId="178" fontId="19" fillId="2" borderId="23" xfId="2" applyNumberFormat="1" applyFont="1" applyFill="1" applyBorder="1"/>
    <xf numFmtId="0" fontId="19" fillId="2" borderId="0" xfId="2" applyFont="1" applyFill="1" applyBorder="1"/>
    <xf numFmtId="0" fontId="20" fillId="2" borderId="0" xfId="2" applyFont="1" applyFill="1" applyBorder="1" applyAlignment="1">
      <alignment vertical="top" wrapText="1"/>
    </xf>
    <xf numFmtId="0" fontId="0" fillId="0" borderId="5" xfId="0" applyBorder="1" applyAlignment="1">
      <alignment horizontal="center" vertical="center"/>
    </xf>
    <xf numFmtId="0" fontId="0" fillId="0" borderId="6" xfId="0" applyBorder="1" applyAlignment="1">
      <alignment horizontal="center" vertical="center"/>
    </xf>
    <xf numFmtId="0" fontId="0" fillId="0" borderId="30" xfId="0" applyBorder="1" applyAlignment="1" applyProtection="1">
      <alignment horizontal="center" vertical="center"/>
      <protection locked="0"/>
    </xf>
    <xf numFmtId="0" fontId="0" fillId="0" borderId="6" xfId="0" applyBorder="1" applyAlignment="1" applyProtection="1">
      <alignment horizontal="center" vertical="center"/>
      <protection locked="0"/>
    </xf>
    <xf numFmtId="0" fontId="0" fillId="0" borderId="1" xfId="0" applyBorder="1" applyAlignment="1">
      <alignment horizontal="center" vertical="center"/>
    </xf>
    <xf numFmtId="0" fontId="0" fillId="0" borderId="4" xfId="0" applyBorder="1" applyAlignment="1">
      <alignment horizontal="center" vertical="center"/>
    </xf>
    <xf numFmtId="0" fontId="0" fillId="0" borderId="1" xfId="0" applyBorder="1"/>
    <xf numFmtId="0" fontId="29" fillId="0" borderId="1" xfId="0" applyFont="1" applyBorder="1"/>
    <xf numFmtId="0" fontId="29" fillId="3" borderId="0" xfId="0" applyFont="1" applyFill="1"/>
    <xf numFmtId="0" fontId="0" fillId="3" borderId="0" xfId="0" applyFill="1"/>
    <xf numFmtId="0" fontId="0" fillId="0" borderId="0" xfId="0" applyBorder="1" applyAlignment="1" applyProtection="1">
      <alignment horizontal="center" vertical="center"/>
      <protection locked="0"/>
    </xf>
    <xf numFmtId="0" fontId="0" fillId="0" borderId="0" xfId="0" applyBorder="1"/>
    <xf numFmtId="0" fontId="0" fillId="0" borderId="10" xfId="0" applyBorder="1" applyAlignment="1" applyProtection="1">
      <alignment horizontal="center" vertical="center"/>
      <protection locked="0"/>
    </xf>
    <xf numFmtId="0" fontId="0" fillId="0" borderId="4" xfId="0" applyBorder="1"/>
    <xf numFmtId="0" fontId="0" fillId="3" borderId="34" xfId="0" applyFill="1" applyBorder="1" applyAlignment="1" applyProtection="1">
      <alignment horizontal="center" vertical="center"/>
      <protection locked="0"/>
    </xf>
    <xf numFmtId="0" fontId="0" fillId="3" borderId="35" xfId="0" applyFill="1" applyBorder="1" applyAlignment="1" applyProtection="1">
      <alignment horizontal="center" vertical="center"/>
      <protection locked="0"/>
    </xf>
    <xf numFmtId="0" fontId="29" fillId="3" borderId="36" xfId="0" applyFont="1" applyFill="1" applyBorder="1"/>
    <xf numFmtId="0" fontId="29" fillId="3" borderId="37" xfId="0" applyFont="1" applyFill="1" applyBorder="1"/>
    <xf numFmtId="0" fontId="0" fillId="3" borderId="36" xfId="0" applyFill="1" applyBorder="1"/>
    <xf numFmtId="0" fontId="0" fillId="3" borderId="37" xfId="0" applyFill="1" applyBorder="1"/>
    <xf numFmtId="0" fontId="0" fillId="3" borderId="38" xfId="0" applyFill="1" applyBorder="1"/>
    <xf numFmtId="0" fontId="0" fillId="3" borderId="39" xfId="0" applyFill="1" applyBorder="1"/>
    <xf numFmtId="0" fontId="0" fillId="3" borderId="12" xfId="0" applyFill="1" applyBorder="1" applyAlignment="1" applyProtection="1">
      <alignment horizontal="center" vertical="center"/>
      <protection locked="0"/>
    </xf>
    <xf numFmtId="0" fontId="29" fillId="3" borderId="2" xfId="0" applyFont="1" applyFill="1" applyBorder="1"/>
    <xf numFmtId="0" fontId="0" fillId="3" borderId="2" xfId="0" applyFill="1" applyBorder="1"/>
    <xf numFmtId="0" fontId="0" fillId="0" borderId="6" xfId="0" applyBorder="1" applyAlignment="1">
      <alignment horizontal="left" vertical="top" wrapText="1"/>
    </xf>
    <xf numFmtId="0" fontId="0" fillId="0" borderId="1" xfId="0" applyBorder="1" applyAlignment="1">
      <alignment horizontal="left" vertical="top" wrapText="1"/>
    </xf>
    <xf numFmtId="56" fontId="0" fillId="0" borderId="40" xfId="0" applyNumberFormat="1" applyBorder="1" applyAlignment="1">
      <alignment horizontal="center" vertical="center"/>
    </xf>
    <xf numFmtId="0" fontId="0" fillId="3" borderId="41" xfId="0" applyFill="1" applyBorder="1" applyAlignment="1" applyProtection="1">
      <alignment horizontal="center" vertical="center"/>
      <protection locked="0"/>
    </xf>
    <xf numFmtId="0" fontId="29" fillId="3" borderId="42" xfId="0" applyFont="1" applyFill="1" applyBorder="1"/>
    <xf numFmtId="0" fontId="0" fillId="3" borderId="42" xfId="0" applyFill="1" applyBorder="1"/>
    <xf numFmtId="0" fontId="0" fillId="3" borderId="43" xfId="0" applyFill="1" applyBorder="1"/>
    <xf numFmtId="56" fontId="0" fillId="0" borderId="45" xfId="0" applyNumberFormat="1" applyBorder="1" applyAlignment="1">
      <alignment horizontal="center" vertical="center"/>
    </xf>
    <xf numFmtId="0" fontId="0" fillId="0" borderId="12" xfId="0" applyBorder="1" applyAlignment="1">
      <alignment horizontal="left" vertical="top" wrapText="1"/>
    </xf>
    <xf numFmtId="0" fontId="0" fillId="0" borderId="2" xfId="0" applyBorder="1" applyAlignment="1">
      <alignment horizontal="left" vertical="top" wrapText="1"/>
    </xf>
    <xf numFmtId="56" fontId="0" fillId="0" borderId="46" xfId="0" applyNumberFormat="1" applyBorder="1" applyAlignment="1">
      <alignment horizontal="center" vertical="center"/>
    </xf>
    <xf numFmtId="0" fontId="0" fillId="0" borderId="47" xfId="0" applyBorder="1" applyAlignment="1">
      <alignment horizontal="left" vertical="top" wrapText="1"/>
    </xf>
    <xf numFmtId="0" fontId="0" fillId="0" borderId="44" xfId="0" applyBorder="1" applyAlignment="1">
      <alignment horizontal="left" vertical="top" wrapText="1"/>
    </xf>
    <xf numFmtId="0" fontId="0" fillId="0" borderId="44" xfId="0" applyBorder="1" applyAlignment="1">
      <alignment horizontal="left" vertical="top"/>
    </xf>
    <xf numFmtId="0" fontId="0" fillId="0" borderId="47" xfId="0" applyBorder="1" applyAlignment="1">
      <alignment horizontal="left" vertical="top"/>
    </xf>
    <xf numFmtId="56" fontId="0" fillId="0" borderId="51" xfId="0" applyNumberFormat="1" applyBorder="1" applyAlignment="1">
      <alignment horizontal="center" vertical="center"/>
    </xf>
    <xf numFmtId="0" fontId="0" fillId="0" borderId="30" xfId="0" applyBorder="1" applyAlignment="1">
      <alignment horizontal="left" vertical="top" wrapText="1"/>
    </xf>
    <xf numFmtId="0" fontId="0" fillId="0" borderId="50" xfId="0" applyBorder="1" applyAlignment="1">
      <alignment horizontal="left" vertical="top" wrapText="1"/>
    </xf>
    <xf numFmtId="56" fontId="0" fillId="4" borderId="45" xfId="0" applyNumberFormat="1" applyFill="1" applyBorder="1" applyAlignment="1">
      <alignment horizontal="center" vertical="center"/>
    </xf>
    <xf numFmtId="56" fontId="0" fillId="4" borderId="40" xfId="0" applyNumberFormat="1" applyFill="1" applyBorder="1" applyAlignment="1">
      <alignment horizontal="center" vertical="center"/>
    </xf>
    <xf numFmtId="0" fontId="0" fillId="4" borderId="12" xfId="0" applyFill="1" applyBorder="1" applyAlignment="1">
      <alignment horizontal="left" vertical="top" wrapText="1"/>
    </xf>
    <xf numFmtId="0" fontId="0" fillId="4" borderId="6" xfId="0" applyFill="1" applyBorder="1" applyAlignment="1">
      <alignment horizontal="left" vertical="top" wrapText="1"/>
    </xf>
    <xf numFmtId="0" fontId="0" fillId="4" borderId="2" xfId="0" applyFill="1" applyBorder="1" applyAlignment="1">
      <alignment horizontal="left" vertical="top" wrapText="1"/>
    </xf>
    <xf numFmtId="0" fontId="0" fillId="4" borderId="1" xfId="0" applyFill="1" applyBorder="1" applyAlignment="1">
      <alignment horizontal="left" vertical="top" wrapText="1"/>
    </xf>
    <xf numFmtId="0" fontId="34" fillId="3" borderId="42" xfId="0" applyFont="1" applyFill="1" applyBorder="1"/>
    <xf numFmtId="1" fontId="34" fillId="3" borderId="43" xfId="0" applyNumberFormat="1" applyFont="1" applyFill="1" applyBorder="1"/>
    <xf numFmtId="0" fontId="20" fillId="2" borderId="0" xfId="2" applyFont="1" applyFill="1"/>
    <xf numFmtId="0" fontId="17" fillId="2" borderId="0" xfId="2" applyFont="1" applyFill="1" applyAlignment="1">
      <alignment horizontal="left"/>
    </xf>
    <xf numFmtId="0" fontId="19" fillId="2" borderId="0" xfId="2" applyFont="1" applyFill="1" applyAlignment="1">
      <alignment horizontal="center"/>
    </xf>
    <xf numFmtId="0" fontId="22" fillId="2" borderId="0" xfId="3" applyFont="1" applyFill="1" applyAlignment="1" applyProtection="1">
      <alignment horizontal="center"/>
    </xf>
    <xf numFmtId="0" fontId="23" fillId="2" borderId="0" xfId="2" applyFont="1" applyFill="1" applyAlignment="1">
      <alignment horizontal="left"/>
    </xf>
    <xf numFmtId="0" fontId="20" fillId="2" borderId="0" xfId="2" applyFont="1" applyFill="1" applyAlignment="1">
      <alignment horizontal="center" vertical="center"/>
    </xf>
    <xf numFmtId="0" fontId="19" fillId="2" borderId="1" xfId="2" applyFont="1" applyFill="1" applyBorder="1" applyAlignment="1">
      <alignment horizontal="center"/>
    </xf>
    <xf numFmtId="0" fontId="20" fillId="2" borderId="0" xfId="2" applyFont="1" applyFill="1" applyAlignment="1">
      <alignment vertical="center"/>
    </xf>
    <xf numFmtId="176" fontId="19" fillId="2" borderId="0" xfId="2" applyNumberFormat="1" applyFont="1" applyFill="1"/>
    <xf numFmtId="1" fontId="19" fillId="2" borderId="0" xfId="2" applyNumberFormat="1" applyFont="1" applyFill="1"/>
    <xf numFmtId="0" fontId="19" fillId="2" borderId="0" xfId="2" applyFont="1" applyFill="1" applyAlignment="1">
      <alignment horizontal="center" vertical="center" wrapText="1"/>
    </xf>
    <xf numFmtId="0" fontId="19" fillId="2" borderId="1" xfId="2" applyFont="1" applyFill="1" applyBorder="1" applyAlignment="1">
      <alignment horizontal="center" vertical="center" wrapText="1"/>
    </xf>
    <xf numFmtId="2" fontId="19" fillId="2" borderId="0" xfId="2" applyNumberFormat="1" applyFont="1" applyFill="1" applyAlignment="1">
      <alignment horizontal="center"/>
    </xf>
    <xf numFmtId="0" fontId="19" fillId="2" borderId="24" xfId="2" applyFont="1" applyFill="1" applyBorder="1"/>
    <xf numFmtId="10" fontId="19" fillId="2" borderId="0" xfId="4" applyNumberFormat="1" applyFont="1" applyFill="1" applyAlignment="1"/>
    <xf numFmtId="177" fontId="19" fillId="2" borderId="0" xfId="2" applyNumberFormat="1" applyFont="1" applyFill="1"/>
    <xf numFmtId="0" fontId="19" fillId="2" borderId="14" xfId="2" applyFont="1" applyFill="1" applyBorder="1"/>
    <xf numFmtId="0" fontId="16" fillId="2" borderId="0" xfId="2" applyFill="1"/>
    <xf numFmtId="0" fontId="25" fillId="2" borderId="0" xfId="2" applyFont="1" applyFill="1"/>
    <xf numFmtId="0" fontId="16" fillId="2" borderId="16" xfId="2" applyFill="1" applyBorder="1"/>
    <xf numFmtId="0" fontId="19" fillId="2" borderId="8" xfId="2" applyFont="1" applyFill="1" applyBorder="1"/>
    <xf numFmtId="0" fontId="16" fillId="2" borderId="22" xfId="2" applyFill="1" applyBorder="1"/>
    <xf numFmtId="0" fontId="19" fillId="2" borderId="25" xfId="2" applyFont="1" applyFill="1" applyBorder="1"/>
    <xf numFmtId="0" fontId="19" fillId="2" borderId="26" xfId="2" applyFont="1" applyFill="1" applyBorder="1"/>
    <xf numFmtId="0" fontId="20" fillId="2" borderId="27" xfId="2" applyFont="1" applyFill="1" applyBorder="1"/>
    <xf numFmtId="0" fontId="5" fillId="0" borderId="0" xfId="9">
      <alignment vertical="center"/>
    </xf>
    <xf numFmtId="0" fontId="5" fillId="0" borderId="0" xfId="9" applyAlignment="1">
      <alignment horizontal="right" vertical="center"/>
    </xf>
    <xf numFmtId="0" fontId="5" fillId="0" borderId="0" xfId="9" applyAlignment="1">
      <alignment vertical="center" shrinkToFit="1"/>
    </xf>
    <xf numFmtId="0" fontId="5" fillId="0" borderId="0" xfId="9" applyAlignment="1">
      <alignment horizontal="center" vertical="center" shrinkToFit="1"/>
    </xf>
    <xf numFmtId="0" fontId="5" fillId="0" borderId="59" xfId="9" applyBorder="1" applyAlignment="1">
      <alignment horizontal="center" vertical="center" shrinkToFit="1"/>
    </xf>
    <xf numFmtId="0" fontId="37" fillId="0" borderId="40" xfId="9" applyFont="1" applyBorder="1" applyAlignment="1">
      <alignment horizontal="center" vertical="center" shrinkToFit="1"/>
    </xf>
    <xf numFmtId="0" fontId="5" fillId="0" borderId="40" xfId="9" applyBorder="1" applyAlignment="1">
      <alignment horizontal="center" vertical="center" shrinkToFit="1"/>
    </xf>
    <xf numFmtId="0" fontId="39" fillId="0" borderId="40" xfId="9" applyFont="1" applyBorder="1" applyAlignment="1">
      <alignment horizontal="center" vertical="center" wrapText="1" shrinkToFit="1"/>
    </xf>
    <xf numFmtId="0" fontId="5" fillId="0" borderId="62" xfId="9" applyBorder="1" applyAlignment="1">
      <alignment horizontal="center" vertical="center" shrinkToFit="1"/>
    </xf>
    <xf numFmtId="0" fontId="37" fillId="0" borderId="34" xfId="9" applyFont="1" applyBorder="1" applyAlignment="1">
      <alignment horizontal="center" vertical="center" wrapText="1" shrinkToFit="1"/>
    </xf>
    <xf numFmtId="0" fontId="5" fillId="0" borderId="6" xfId="9" applyBorder="1" applyAlignment="1">
      <alignment horizontal="center" vertical="center" shrinkToFit="1"/>
    </xf>
    <xf numFmtId="0" fontId="37" fillId="0" borderId="6" xfId="9" applyFont="1" applyBorder="1" applyAlignment="1">
      <alignment horizontal="center" vertical="center" wrapText="1" shrinkToFit="1"/>
    </xf>
    <xf numFmtId="0" fontId="5" fillId="0" borderId="34" xfId="9" applyBorder="1" applyAlignment="1">
      <alignment horizontal="center" vertical="center" shrinkToFit="1"/>
    </xf>
    <xf numFmtId="179" fontId="5" fillId="0" borderId="6" xfId="9" applyNumberFormat="1" applyBorder="1" applyAlignment="1">
      <alignment horizontal="center" vertical="center" shrinkToFit="1"/>
    </xf>
    <xf numFmtId="0" fontId="5" fillId="0" borderId="42" xfId="9" applyBorder="1" applyAlignment="1">
      <alignment horizontal="center" vertical="center" shrinkToFit="1"/>
    </xf>
    <xf numFmtId="0" fontId="41" fillId="0" borderId="36" xfId="9" applyFont="1" applyBorder="1" applyAlignment="1">
      <alignment horizontal="center" vertical="center" wrapText="1" shrinkToFit="1"/>
    </xf>
    <xf numFmtId="0" fontId="5" fillId="0" borderId="1" xfId="9" applyBorder="1" applyAlignment="1">
      <alignment horizontal="center" vertical="center" shrinkToFit="1"/>
    </xf>
    <xf numFmtId="0" fontId="37" fillId="0" borderId="1" xfId="9" applyFont="1" applyBorder="1" applyAlignment="1">
      <alignment horizontal="center" vertical="center" wrapText="1" shrinkToFit="1"/>
    </xf>
    <xf numFmtId="0" fontId="5" fillId="0" borderId="36" xfId="9" applyBorder="1" applyAlignment="1">
      <alignment horizontal="center" vertical="center" shrinkToFit="1"/>
    </xf>
    <xf numFmtId="179" fontId="5" fillId="0" borderId="1" xfId="9" applyNumberFormat="1" applyBorder="1" applyAlignment="1">
      <alignment horizontal="center" vertical="center" shrinkToFit="1"/>
    </xf>
    <xf numFmtId="0" fontId="5" fillId="0" borderId="43" xfId="9" applyBorder="1" applyAlignment="1">
      <alignment horizontal="center" vertical="center" shrinkToFit="1"/>
    </xf>
    <xf numFmtId="0" fontId="42" fillId="0" borderId="38" xfId="9" applyFont="1" applyBorder="1" applyAlignment="1">
      <alignment horizontal="center" vertical="center" wrapText="1" shrinkToFit="1"/>
    </xf>
    <xf numFmtId="0" fontId="5" fillId="0" borderId="63" xfId="9" applyBorder="1" applyAlignment="1">
      <alignment horizontal="center" vertical="center" shrinkToFit="1"/>
    </xf>
    <xf numFmtId="0" fontId="37" fillId="0" borderId="63" xfId="9" applyFont="1" applyBorder="1" applyAlignment="1">
      <alignment horizontal="center" vertical="center" wrapText="1" shrinkToFit="1"/>
    </xf>
    <xf numFmtId="0" fontId="5" fillId="0" borderId="38" xfId="9" applyBorder="1" applyAlignment="1">
      <alignment horizontal="center" vertical="center" shrinkToFit="1"/>
    </xf>
    <xf numFmtId="179" fontId="5" fillId="0" borderId="63" xfId="9" applyNumberFormat="1" applyBorder="1" applyAlignment="1">
      <alignment horizontal="center" vertical="center" shrinkToFit="1"/>
    </xf>
    <xf numFmtId="0" fontId="5" fillId="0" borderId="40" xfId="9" applyBorder="1" applyAlignment="1">
      <alignment vertical="center" shrinkToFit="1"/>
    </xf>
    <xf numFmtId="0" fontId="5" fillId="0" borderId="67" xfId="9" applyBorder="1" applyAlignment="1">
      <alignment horizontal="center" vertical="center"/>
    </xf>
    <xf numFmtId="0" fontId="37" fillId="0" borderId="40" xfId="9" applyFont="1" applyBorder="1" applyAlignment="1">
      <alignment vertical="center" shrinkToFit="1"/>
    </xf>
    <xf numFmtId="0" fontId="24" fillId="0" borderId="40" xfId="10" applyBorder="1" applyAlignment="1" applyProtection="1">
      <alignment horizontal="center" vertical="center"/>
      <protection locked="0"/>
    </xf>
    <xf numFmtId="0" fontId="24" fillId="0" borderId="67" xfId="10" applyBorder="1" applyAlignment="1" applyProtection="1">
      <alignment horizontal="center" vertical="center"/>
      <protection locked="0"/>
    </xf>
    <xf numFmtId="0" fontId="24" fillId="0" borderId="61" xfId="10" applyBorder="1" applyAlignment="1" applyProtection="1">
      <alignment horizontal="center" vertical="center"/>
      <protection locked="0"/>
    </xf>
    <xf numFmtId="180" fontId="5" fillId="0" borderId="6" xfId="9" applyNumberFormat="1" applyBorder="1" applyAlignment="1">
      <alignment horizontal="center" vertical="center" shrinkToFit="1"/>
    </xf>
    <xf numFmtId="0" fontId="43" fillId="0" borderId="34" xfId="10" applyFont="1" applyBorder="1" applyAlignment="1">
      <alignment horizontal="center" vertical="center"/>
    </xf>
    <xf numFmtId="0" fontId="24" fillId="0" borderId="10" xfId="10" applyBorder="1" applyAlignment="1">
      <alignment horizontal="center" vertical="center"/>
    </xf>
    <xf numFmtId="2" fontId="24" fillId="0" borderId="6" xfId="10" applyNumberFormat="1" applyBorder="1" applyAlignment="1" applyProtection="1">
      <alignment horizontal="center" vertical="center"/>
      <protection locked="0"/>
    </xf>
    <xf numFmtId="2" fontId="24" fillId="0" borderId="10" xfId="10" applyNumberFormat="1" applyBorder="1" applyAlignment="1" applyProtection="1">
      <alignment horizontal="center" vertical="center"/>
      <protection locked="0"/>
    </xf>
    <xf numFmtId="2" fontId="24" fillId="0" borderId="35" xfId="10" applyNumberFormat="1" applyBorder="1" applyAlignment="1" applyProtection="1">
      <alignment horizontal="center" vertical="center"/>
      <protection locked="0"/>
    </xf>
    <xf numFmtId="0" fontId="5" fillId="0" borderId="36" xfId="9" applyBorder="1" applyAlignment="1">
      <alignment vertical="center" shrinkToFit="1"/>
    </xf>
    <xf numFmtId="180" fontId="5" fillId="0" borderId="1" xfId="9" applyNumberFormat="1" applyBorder="1" applyAlignment="1">
      <alignment horizontal="center" vertical="center" shrinkToFit="1"/>
    </xf>
    <xf numFmtId="0" fontId="5" fillId="0" borderId="1" xfId="9" applyBorder="1" applyAlignment="1">
      <alignment vertical="center" shrinkToFit="1"/>
    </xf>
    <xf numFmtId="0" fontId="43" fillId="0" borderId="36" xfId="10" applyFont="1" applyBorder="1" applyAlignment="1">
      <alignment horizontal="center" vertical="center"/>
    </xf>
    <xf numFmtId="0" fontId="24" fillId="0" borderId="4" xfId="10" applyBorder="1" applyAlignment="1">
      <alignment horizontal="center" vertical="center"/>
    </xf>
    <xf numFmtId="2" fontId="24" fillId="0" borderId="1" xfId="10" applyNumberFormat="1" applyBorder="1" applyAlignment="1" applyProtection="1">
      <alignment horizontal="center" vertical="center"/>
      <protection locked="0"/>
    </xf>
    <xf numFmtId="2" fontId="24" fillId="0" borderId="4" xfId="10" applyNumberFormat="1" applyBorder="1" applyAlignment="1" applyProtection="1">
      <alignment horizontal="center" vertical="center"/>
      <protection locked="0"/>
    </xf>
    <xf numFmtId="2" fontId="24" fillId="0" borderId="37" xfId="10" applyNumberFormat="1" applyBorder="1" applyAlignment="1" applyProtection="1">
      <alignment horizontal="center" vertical="center"/>
      <protection locked="0"/>
    </xf>
    <xf numFmtId="0" fontId="43" fillId="0" borderId="36" xfId="10" applyFont="1" applyBorder="1" applyAlignment="1">
      <alignment horizontal="center" vertical="center" shrinkToFit="1"/>
    </xf>
    <xf numFmtId="0" fontId="43" fillId="0" borderId="38" xfId="10" applyFont="1" applyBorder="1" applyAlignment="1">
      <alignment horizontal="center" vertical="center"/>
    </xf>
    <xf numFmtId="0" fontId="24" fillId="0" borderId="68" xfId="10" applyBorder="1" applyAlignment="1">
      <alignment horizontal="center" vertical="center"/>
    </xf>
    <xf numFmtId="1" fontId="24" fillId="0" borderId="63" xfId="10" applyNumberFormat="1" applyBorder="1" applyAlignment="1" applyProtection="1">
      <alignment horizontal="center" vertical="center"/>
      <protection locked="0"/>
    </xf>
    <xf numFmtId="1" fontId="24" fillId="0" borderId="68" xfId="10" applyNumberFormat="1" applyBorder="1" applyAlignment="1" applyProtection="1">
      <alignment horizontal="center" vertical="center"/>
      <protection locked="0"/>
    </xf>
    <xf numFmtId="1" fontId="24" fillId="5" borderId="63" xfId="10" applyNumberFormat="1" applyFill="1" applyBorder="1" applyAlignment="1" applyProtection="1">
      <alignment horizontal="center" vertical="center"/>
      <protection locked="0"/>
    </xf>
    <xf numFmtId="1" fontId="24" fillId="5" borderId="39" xfId="10" applyNumberFormat="1" applyFill="1" applyBorder="1" applyAlignment="1" applyProtection="1">
      <alignment horizontal="center" vertical="center"/>
      <protection locked="0"/>
    </xf>
    <xf numFmtId="0" fontId="0" fillId="0" borderId="0" xfId="0" applyAlignment="1">
      <alignment horizontal="center"/>
    </xf>
    <xf numFmtId="0" fontId="44" fillId="0" borderId="0" xfId="0" applyFont="1" applyAlignment="1">
      <alignment horizontal="left"/>
    </xf>
    <xf numFmtId="0" fontId="44" fillId="0" borderId="0" xfId="0" applyFont="1"/>
    <xf numFmtId="0" fontId="44" fillId="0" borderId="0" xfId="0" applyFont="1" applyAlignment="1">
      <alignment horizontal="center"/>
    </xf>
    <xf numFmtId="0" fontId="45" fillId="0" borderId="0" xfId="0" applyFont="1" applyAlignment="1">
      <alignment horizontal="left"/>
    </xf>
    <xf numFmtId="0" fontId="46" fillId="0" borderId="0" xfId="0" applyFont="1"/>
    <xf numFmtId="0" fontId="47" fillId="0" borderId="40" xfId="0" applyFont="1" applyBorder="1" applyAlignment="1">
      <alignment horizontal="center"/>
    </xf>
    <xf numFmtId="56" fontId="49" fillId="0" borderId="6" xfId="0" applyNumberFormat="1" applyFont="1" applyBorder="1" applyAlignment="1">
      <alignment horizontal="center"/>
    </xf>
    <xf numFmtId="0" fontId="35" fillId="0" borderId="0" xfId="0" applyFont="1" applyAlignment="1">
      <alignment horizontal="left"/>
    </xf>
    <xf numFmtId="0" fontId="48" fillId="0" borderId="0" xfId="0" applyFont="1"/>
    <xf numFmtId="56" fontId="49" fillId="0" borderId="1" xfId="0" applyNumberFormat="1" applyFont="1" applyBorder="1" applyAlignment="1">
      <alignment horizontal="center"/>
    </xf>
    <xf numFmtId="0" fontId="35" fillId="0" borderId="0" xfId="0" applyFont="1"/>
    <xf numFmtId="0" fontId="47" fillId="0" borderId="0" xfId="0" applyFont="1"/>
    <xf numFmtId="56" fontId="46" fillId="0" borderId="0" xfId="0" applyNumberFormat="1" applyFont="1" applyAlignment="1">
      <alignment horizontal="center"/>
    </xf>
    <xf numFmtId="0" fontId="51" fillId="0" borderId="0" xfId="0" applyFont="1"/>
    <xf numFmtId="2" fontId="51" fillId="0" borderId="0" xfId="0" applyNumberFormat="1" applyFont="1"/>
    <xf numFmtId="182" fontId="46" fillId="0" borderId="0" xfId="0" applyNumberFormat="1" applyFont="1"/>
    <xf numFmtId="0" fontId="35" fillId="0" borderId="40" xfId="0" applyFont="1" applyBorder="1"/>
    <xf numFmtId="0" fontId="48" fillId="0" borderId="40" xfId="0" applyFont="1" applyBorder="1"/>
    <xf numFmtId="56" fontId="46" fillId="0" borderId="6" xfId="0" applyNumberFormat="1" applyFont="1" applyBorder="1" applyAlignment="1">
      <alignment horizontal="center"/>
    </xf>
    <xf numFmtId="56" fontId="46" fillId="0" borderId="1" xfId="0" applyNumberFormat="1" applyFont="1" applyBorder="1" applyAlignment="1">
      <alignment horizontal="center"/>
    </xf>
    <xf numFmtId="0" fontId="52" fillId="0" borderId="0" xfId="0" applyFont="1"/>
    <xf numFmtId="0" fontId="45" fillId="0" borderId="0" xfId="0" applyFont="1"/>
    <xf numFmtId="0" fontId="53" fillId="0" borderId="0" xfId="0" applyFont="1"/>
    <xf numFmtId="0" fontId="0" fillId="0" borderId="59" xfId="0" applyBorder="1" applyAlignment="1">
      <alignment horizontal="center"/>
    </xf>
    <xf numFmtId="0" fontId="54" fillId="0" borderId="34" xfId="0" applyFont="1" applyBorder="1" applyAlignment="1">
      <alignment horizontal="center"/>
    </xf>
    <xf numFmtId="56" fontId="55" fillId="0" borderId="1" xfId="0" applyNumberFormat="1" applyFont="1" applyBorder="1" applyAlignment="1">
      <alignment horizontal="center"/>
    </xf>
    <xf numFmtId="0" fontId="54" fillId="0" borderId="36" xfId="0" applyFont="1" applyBorder="1" applyAlignment="1">
      <alignment horizontal="center"/>
    </xf>
    <xf numFmtId="0" fontId="0" fillId="0" borderId="36" xfId="0" applyBorder="1" applyAlignment="1">
      <alignment horizontal="center"/>
    </xf>
    <xf numFmtId="0" fontId="53" fillId="0" borderId="0" xfId="0" applyFont="1" applyAlignment="1">
      <alignment horizontal="center"/>
    </xf>
    <xf numFmtId="0" fontId="35" fillId="0" borderId="0" xfId="0" applyFont="1" applyAlignment="1">
      <alignment wrapText="1"/>
    </xf>
    <xf numFmtId="0" fontId="35" fillId="0" borderId="0" xfId="0" applyFont="1" applyAlignment="1">
      <alignment vertical="center" wrapText="1"/>
    </xf>
    <xf numFmtId="0" fontId="35" fillId="0" borderId="0" xfId="0" applyFont="1" applyAlignment="1">
      <alignment vertical="center"/>
    </xf>
    <xf numFmtId="0" fontId="54" fillId="0" borderId="0" xfId="0" applyFont="1"/>
    <xf numFmtId="0" fontId="57" fillId="0" borderId="0" xfId="0" applyFont="1"/>
    <xf numFmtId="0" fontId="50" fillId="0" borderId="0" xfId="0" applyFont="1"/>
    <xf numFmtId="0" fontId="58" fillId="0" borderId="0" xfId="0" applyFont="1"/>
    <xf numFmtId="0" fontId="34" fillId="6" borderId="0" xfId="0" applyFont="1" applyFill="1"/>
    <xf numFmtId="0" fontId="34" fillId="6" borderId="0" xfId="0" applyFont="1" applyFill="1" applyAlignment="1">
      <alignment horizontal="center"/>
    </xf>
    <xf numFmtId="0" fontId="61" fillId="0" borderId="1" xfId="9" applyFont="1" applyBorder="1" applyAlignment="1">
      <alignment vertical="center" shrinkToFit="1"/>
    </xf>
    <xf numFmtId="56" fontId="0" fillId="0" borderId="45" xfId="0" applyNumberFormat="1" applyFill="1" applyBorder="1" applyAlignment="1">
      <alignment horizontal="center" vertical="center"/>
    </xf>
    <xf numFmtId="56" fontId="0" fillId="0" borderId="40" xfId="0" applyNumberFormat="1" applyFill="1" applyBorder="1" applyAlignment="1">
      <alignment horizontal="center" vertical="center"/>
    </xf>
    <xf numFmtId="0" fontId="0" fillId="0" borderId="12" xfId="0" applyFill="1" applyBorder="1" applyAlignment="1">
      <alignment horizontal="left" vertical="top" wrapText="1"/>
    </xf>
    <xf numFmtId="0" fontId="0" fillId="0" borderId="6" xfId="0" applyFill="1" applyBorder="1" applyAlignment="1">
      <alignment horizontal="left" vertical="top" wrapText="1"/>
    </xf>
    <xf numFmtId="0" fontId="0" fillId="0" borderId="2" xfId="0" applyFill="1" applyBorder="1" applyAlignment="1">
      <alignment horizontal="left" vertical="top" wrapText="1"/>
    </xf>
    <xf numFmtId="0" fontId="0" fillId="0" borderId="1" xfId="0" applyFill="1" applyBorder="1" applyAlignment="1">
      <alignment horizontal="left" vertical="top" wrapText="1"/>
    </xf>
    <xf numFmtId="0" fontId="4" fillId="0" borderId="0" xfId="11">
      <alignment vertical="center"/>
    </xf>
    <xf numFmtId="0" fontId="4" fillId="0" borderId="54" xfId="11" applyBorder="1">
      <alignment vertical="center"/>
    </xf>
    <xf numFmtId="0" fontId="4" fillId="0" borderId="55" xfId="11" applyBorder="1">
      <alignment vertical="center"/>
    </xf>
    <xf numFmtId="0" fontId="4" fillId="0" borderId="57" xfId="11" applyBorder="1">
      <alignment vertical="center"/>
    </xf>
    <xf numFmtId="0" fontId="4" fillId="0" borderId="1" xfId="11" applyBorder="1">
      <alignment vertical="center"/>
    </xf>
    <xf numFmtId="0" fontId="4" fillId="0" borderId="36" xfId="11" applyBorder="1">
      <alignment vertical="center"/>
    </xf>
    <xf numFmtId="0" fontId="4" fillId="0" borderId="37" xfId="11" applyBorder="1">
      <alignment vertical="center"/>
    </xf>
    <xf numFmtId="0" fontId="0" fillId="0" borderId="0" xfId="12" applyNumberFormat="1" applyFont="1">
      <alignment vertical="center"/>
    </xf>
    <xf numFmtId="0" fontId="4" fillId="3" borderId="1" xfId="11" applyFill="1" applyBorder="1">
      <alignment vertical="center"/>
    </xf>
    <xf numFmtId="0" fontId="4" fillId="3" borderId="0" xfId="11" applyFill="1">
      <alignment vertical="center"/>
    </xf>
    <xf numFmtId="0" fontId="4" fillId="0" borderId="38" xfId="11" applyBorder="1">
      <alignment vertical="center"/>
    </xf>
    <xf numFmtId="0" fontId="4" fillId="0" borderId="63" xfId="11" applyBorder="1">
      <alignment vertical="center"/>
    </xf>
    <xf numFmtId="0" fontId="4" fillId="0" borderId="39" xfId="11" applyBorder="1">
      <alignment vertical="center"/>
    </xf>
    <xf numFmtId="0" fontId="40" fillId="0" borderId="0" xfId="11" applyFont="1">
      <alignment vertical="center"/>
    </xf>
    <xf numFmtId="0" fontId="19" fillId="2" borderId="0" xfId="2" applyFont="1" applyFill="1"/>
    <xf numFmtId="0" fontId="19" fillId="2" borderId="22" xfId="2" applyFont="1" applyFill="1" applyBorder="1"/>
    <xf numFmtId="0" fontId="20" fillId="2" borderId="0" xfId="2" applyFont="1" applyFill="1"/>
    <xf numFmtId="0" fontId="19" fillId="2" borderId="18" xfId="2" applyFont="1" applyFill="1" applyBorder="1"/>
    <xf numFmtId="0" fontId="63" fillId="0" borderId="0" xfId="6" applyFont="1" applyAlignment="1">
      <alignment vertical="center"/>
    </xf>
    <xf numFmtId="0" fontId="65" fillId="0" borderId="0" xfId="6" applyFont="1" applyAlignment="1">
      <alignment vertical="center"/>
    </xf>
    <xf numFmtId="0" fontId="63" fillId="0" borderId="0" xfId="6" applyFont="1" applyAlignment="1">
      <alignment horizontal="center" vertical="center"/>
    </xf>
    <xf numFmtId="0" fontId="65" fillId="0" borderId="0" xfId="6" applyFont="1" applyAlignment="1">
      <alignment horizontal="center" vertical="center"/>
    </xf>
    <xf numFmtId="0" fontId="63" fillId="0" borderId="71" xfId="6" applyFont="1" applyBorder="1" applyAlignment="1">
      <alignment vertical="center"/>
    </xf>
    <xf numFmtId="0" fontId="63" fillId="0" borderId="72" xfId="6" applyFont="1" applyBorder="1" applyAlignment="1">
      <alignment vertical="center"/>
    </xf>
    <xf numFmtId="0" fontId="63" fillId="0" borderId="73" xfId="6" applyFont="1" applyBorder="1" applyAlignment="1">
      <alignment horizontal="center" vertical="center"/>
    </xf>
    <xf numFmtId="0" fontId="63" fillId="0" borderId="74" xfId="6" applyFont="1" applyBorder="1" applyAlignment="1">
      <alignment horizontal="center" vertical="center"/>
    </xf>
    <xf numFmtId="183" fontId="65" fillId="0" borderId="12" xfId="13" applyNumberFormat="1" applyFont="1" applyBorder="1" applyAlignment="1">
      <alignment horizontal="center" vertical="center"/>
    </xf>
    <xf numFmtId="183" fontId="65" fillId="0" borderId="35" xfId="13" applyNumberFormat="1" applyFont="1" applyBorder="1" applyAlignment="1">
      <alignment horizontal="center" vertical="center"/>
    </xf>
    <xf numFmtId="183" fontId="65" fillId="0" borderId="2" xfId="13" applyNumberFormat="1" applyFont="1" applyBorder="1" applyAlignment="1">
      <alignment horizontal="center" vertical="center"/>
    </xf>
    <xf numFmtId="183" fontId="65" fillId="0" borderId="37" xfId="13" applyNumberFormat="1" applyFont="1" applyBorder="1" applyAlignment="1">
      <alignment horizontal="center" vertical="center"/>
    </xf>
    <xf numFmtId="183" fontId="65" fillId="0" borderId="9" xfId="13" applyNumberFormat="1" applyFont="1" applyBorder="1" applyAlignment="1">
      <alignment horizontal="center" vertical="center"/>
    </xf>
    <xf numFmtId="183" fontId="65" fillId="0" borderId="79" xfId="13" applyNumberFormat="1" applyFont="1" applyBorder="1" applyAlignment="1">
      <alignment horizontal="center" vertical="center"/>
    </xf>
    <xf numFmtId="183" fontId="65" fillId="0" borderId="82" xfId="13" applyNumberFormat="1" applyFont="1" applyBorder="1" applyAlignment="1">
      <alignment horizontal="center" vertical="center"/>
    </xf>
    <xf numFmtId="183" fontId="65" fillId="0" borderId="39" xfId="13" applyNumberFormat="1" applyFont="1" applyBorder="1" applyAlignment="1">
      <alignment horizontal="center" vertical="center"/>
    </xf>
    <xf numFmtId="0" fontId="67" fillId="0" borderId="0" xfId="6" applyFont="1" applyAlignment="1">
      <alignment vertical="center"/>
    </xf>
    <xf numFmtId="2" fontId="65" fillId="0" borderId="0" xfId="6" applyNumberFormat="1" applyFont="1" applyAlignment="1">
      <alignment vertical="center"/>
    </xf>
    <xf numFmtId="0" fontId="0" fillId="0" borderId="0" xfId="0" applyFill="1" applyAlignment="1">
      <alignment vertical="center"/>
    </xf>
    <xf numFmtId="0" fontId="55" fillId="0" borderId="0" xfId="0" applyFont="1"/>
    <xf numFmtId="0" fontId="24" fillId="0" borderId="0" xfId="14"/>
    <xf numFmtId="14" fontId="24" fillId="0" borderId="0" xfId="14" applyNumberFormat="1"/>
    <xf numFmtId="0" fontId="24" fillId="0" borderId="1" xfId="14" applyBorder="1" applyAlignment="1">
      <alignment horizontal="center"/>
    </xf>
    <xf numFmtId="14" fontId="24" fillId="0" borderId="1" xfId="14" applyNumberFormat="1" applyBorder="1" applyAlignment="1">
      <alignment horizontal="center"/>
    </xf>
    <xf numFmtId="0" fontId="24" fillId="0" borderId="1" xfId="14" applyBorder="1"/>
    <xf numFmtId="0" fontId="24" fillId="8" borderId="1" xfId="14" applyFill="1" applyBorder="1" applyAlignment="1">
      <alignment horizontal="center"/>
    </xf>
    <xf numFmtId="2" fontId="24" fillId="0" borderId="1" xfId="14" applyNumberFormat="1" applyBorder="1" applyAlignment="1">
      <alignment horizontal="center"/>
    </xf>
    <xf numFmtId="2" fontId="24" fillId="9" borderId="1" xfId="14" applyNumberFormat="1" applyFill="1" applyBorder="1" applyAlignment="1">
      <alignment horizontal="center"/>
    </xf>
    <xf numFmtId="182" fontId="24" fillId="0" borderId="1" xfId="14" applyNumberFormat="1" applyBorder="1" applyAlignment="1">
      <alignment horizontal="center"/>
    </xf>
    <xf numFmtId="49" fontId="24" fillId="0" borderId="1" xfId="14" applyNumberFormat="1" applyBorder="1" applyAlignment="1">
      <alignment horizontal="center"/>
    </xf>
    <xf numFmtId="14" fontId="69" fillId="0" borderId="1" xfId="14" applyNumberFormat="1" applyFont="1" applyBorder="1" applyAlignment="1">
      <alignment horizontal="center"/>
    </xf>
    <xf numFmtId="0" fontId="24" fillId="0" borderId="0" xfId="14" applyAlignment="1">
      <alignment horizontal="left"/>
    </xf>
    <xf numFmtId="0" fontId="69" fillId="0" borderId="0" xfId="14" applyFont="1"/>
    <xf numFmtId="0" fontId="69" fillId="0" borderId="0" xfId="14" applyFont="1" applyAlignment="1">
      <alignment horizontal="left"/>
    </xf>
    <xf numFmtId="184" fontId="24" fillId="0" borderId="1" xfId="14" applyNumberFormat="1" applyBorder="1" applyAlignment="1">
      <alignment horizontal="center"/>
    </xf>
    <xf numFmtId="2" fontId="24" fillId="0" borderId="0" xfId="14" applyNumberFormat="1"/>
    <xf numFmtId="0" fontId="24" fillId="0" borderId="0" xfId="15" applyFont="1"/>
    <xf numFmtId="0" fontId="24" fillId="0" borderId="1" xfId="15" applyFont="1" applyBorder="1" applyAlignment="1">
      <alignment horizontal="center"/>
    </xf>
    <xf numFmtId="178" fontId="24" fillId="0" borderId="1" xfId="15" applyNumberFormat="1" applyFont="1" applyBorder="1" applyAlignment="1">
      <alignment horizontal="center"/>
    </xf>
    <xf numFmtId="0" fontId="24" fillId="0" borderId="1" xfId="15" applyFont="1" applyBorder="1"/>
    <xf numFmtId="0" fontId="24" fillId="0" borderId="0" xfId="15" applyFont="1" applyAlignment="1">
      <alignment horizontal="center"/>
    </xf>
    <xf numFmtId="178" fontId="24" fillId="0" borderId="0" xfId="15" applyNumberFormat="1" applyFont="1" applyAlignment="1">
      <alignment horizontal="center"/>
    </xf>
    <xf numFmtId="186" fontId="24" fillId="0" borderId="1" xfId="15" applyNumberFormat="1" applyFont="1" applyBorder="1" applyAlignment="1">
      <alignment horizontal="center"/>
    </xf>
    <xf numFmtId="0" fontId="3" fillId="0" borderId="83" xfId="16" applyBorder="1" applyAlignment="1">
      <alignment horizontal="center" vertical="center"/>
    </xf>
    <xf numFmtId="0" fontId="3" fillId="0" borderId="55" xfId="16" applyBorder="1" applyAlignment="1">
      <alignment horizontal="center" vertical="center"/>
    </xf>
    <xf numFmtId="0" fontId="3" fillId="0" borderId="85" xfId="16" applyBorder="1" applyAlignment="1">
      <alignment horizontal="center" vertical="center"/>
    </xf>
    <xf numFmtId="0" fontId="3" fillId="0" borderId="0" xfId="16">
      <alignment vertical="center"/>
    </xf>
    <xf numFmtId="0" fontId="3" fillId="0" borderId="89" xfId="16" applyBorder="1">
      <alignment vertical="center"/>
    </xf>
    <xf numFmtId="0" fontId="3" fillId="0" borderId="90" xfId="16" applyBorder="1">
      <alignment vertical="center"/>
    </xf>
    <xf numFmtId="0" fontId="36" fillId="0" borderId="91" xfId="16" applyFont="1" applyBorder="1" applyAlignment="1">
      <alignment horizontal="center" vertical="center"/>
    </xf>
    <xf numFmtId="0" fontId="38" fillId="0" borderId="91" xfId="16" applyFont="1" applyBorder="1" applyAlignment="1">
      <alignment horizontal="center" vertical="center"/>
    </xf>
    <xf numFmtId="0" fontId="3" fillId="0" borderId="92" xfId="16" applyBorder="1">
      <alignment vertical="center"/>
    </xf>
    <xf numFmtId="12" fontId="3" fillId="0" borderId="94" xfId="16" applyNumberFormat="1" applyBorder="1" applyAlignment="1">
      <alignment horizontal="center" vertical="center"/>
    </xf>
    <xf numFmtId="187" fontId="0" fillId="0" borderId="96" xfId="17" applyNumberFormat="1" applyFont="1" applyBorder="1" applyAlignment="1">
      <alignment horizontal="center" vertical="center"/>
    </xf>
    <xf numFmtId="2" fontId="3" fillId="0" borderId="96" xfId="16" applyNumberFormat="1" applyBorder="1" applyAlignment="1">
      <alignment horizontal="center" vertical="center"/>
    </xf>
    <xf numFmtId="0" fontId="3" fillId="0" borderId="97" xfId="16" applyBorder="1">
      <alignment vertical="center"/>
    </xf>
    <xf numFmtId="0" fontId="3" fillId="0" borderId="96" xfId="16" applyBorder="1" applyAlignment="1">
      <alignment horizontal="center" vertical="center"/>
    </xf>
    <xf numFmtId="2" fontId="3" fillId="3" borderId="96" xfId="16" applyNumberFormat="1" applyFill="1" applyBorder="1" applyAlignment="1">
      <alignment horizontal="center" vertical="center"/>
    </xf>
    <xf numFmtId="0" fontId="3" fillId="0" borderId="102" xfId="16" applyBorder="1">
      <alignment vertical="center"/>
    </xf>
    <xf numFmtId="0" fontId="3" fillId="0" borderId="69" xfId="16" applyBorder="1">
      <alignment vertical="center"/>
    </xf>
    <xf numFmtId="2" fontId="3" fillId="0" borderId="69" xfId="16" applyNumberFormat="1" applyBorder="1" applyAlignment="1">
      <alignment horizontal="center" vertical="center"/>
    </xf>
    <xf numFmtId="0" fontId="3" fillId="0" borderId="23" xfId="16" applyBorder="1">
      <alignment vertical="center"/>
    </xf>
    <xf numFmtId="2" fontId="3" fillId="0" borderId="0" xfId="16" applyNumberFormat="1">
      <alignment vertical="center"/>
    </xf>
    <xf numFmtId="0" fontId="0" fillId="0" borderId="1" xfId="0" applyBorder="1" applyAlignment="1">
      <alignment vertical="center"/>
    </xf>
    <xf numFmtId="0" fontId="0" fillId="4" borderId="1" xfId="0" applyFill="1" applyBorder="1" applyAlignment="1">
      <alignment vertical="center"/>
    </xf>
    <xf numFmtId="0" fontId="0" fillId="0" borderId="1" xfId="0" applyFill="1" applyBorder="1" applyAlignment="1">
      <alignment horizontal="center" vertical="center"/>
    </xf>
    <xf numFmtId="0" fontId="0" fillId="4" borderId="1" xfId="0" applyFill="1" applyBorder="1" applyAlignment="1">
      <alignment vertical="center" wrapText="1"/>
    </xf>
    <xf numFmtId="0" fontId="0" fillId="0" borderId="2" xfId="0" applyBorder="1" applyAlignment="1">
      <alignment horizontal="left" vertical="center"/>
    </xf>
    <xf numFmtId="0" fontId="0" fillId="0" borderId="2" xfId="0" applyBorder="1" applyAlignment="1">
      <alignment horizontal="left" vertical="center" wrapText="1"/>
    </xf>
    <xf numFmtId="0" fontId="0" fillId="0" borderId="1" xfId="0" applyBorder="1" applyAlignment="1">
      <alignment horizontal="left" vertical="center" wrapText="1"/>
    </xf>
    <xf numFmtId="0" fontId="0" fillId="0" borderId="1" xfId="0" applyBorder="1" applyAlignment="1">
      <alignment horizontal="left" vertical="center"/>
    </xf>
    <xf numFmtId="0" fontId="0" fillId="0" borderId="12" xfId="0" applyBorder="1" applyAlignment="1">
      <alignment horizontal="left" vertical="center"/>
    </xf>
    <xf numFmtId="0" fontId="0" fillId="0" borderId="40" xfId="0" applyBorder="1" applyAlignment="1">
      <alignment horizontal="center" vertical="center"/>
    </xf>
    <xf numFmtId="0" fontId="0" fillId="0" borderId="103" xfId="0" applyBorder="1" applyAlignment="1">
      <alignment vertical="center"/>
    </xf>
    <xf numFmtId="0" fontId="0" fillId="0" borderId="103" xfId="0" applyBorder="1" applyAlignment="1">
      <alignment vertical="center" wrapText="1"/>
    </xf>
    <xf numFmtId="0" fontId="0" fillId="4" borderId="2" xfId="0" applyFill="1" applyBorder="1" applyAlignment="1">
      <alignment horizontal="left" vertical="center"/>
    </xf>
    <xf numFmtId="0" fontId="0" fillId="4" borderId="103" xfId="0" applyFill="1" applyBorder="1" applyAlignment="1">
      <alignment vertical="center"/>
    </xf>
    <xf numFmtId="0" fontId="73" fillId="0" borderId="1" xfId="0" applyFont="1" applyBorder="1" applyAlignment="1">
      <alignment vertical="center"/>
    </xf>
    <xf numFmtId="0" fontId="74" fillId="0" borderId="1" xfId="0" applyFont="1" applyBorder="1" applyAlignment="1">
      <alignment vertical="center"/>
    </xf>
    <xf numFmtId="0" fontId="74" fillId="0" borderId="1" xfId="0" applyFont="1" applyBorder="1" applyAlignment="1">
      <alignment vertical="center" wrapText="1"/>
    </xf>
    <xf numFmtId="0" fontId="5" fillId="0" borderId="34" xfId="9" applyBorder="1" applyAlignment="1">
      <alignment vertical="center" shrinkToFit="1"/>
    </xf>
    <xf numFmtId="0" fontId="5" fillId="0" borderId="38" xfId="9" applyBorder="1" applyAlignment="1">
      <alignment vertical="center" shrinkToFit="1"/>
    </xf>
    <xf numFmtId="0" fontId="5" fillId="0" borderId="63" xfId="9" applyBorder="1">
      <alignment vertical="center"/>
    </xf>
    <xf numFmtId="0" fontId="2" fillId="0" borderId="6" xfId="9" applyFont="1" applyBorder="1" applyAlignment="1">
      <alignment vertical="center" shrinkToFit="1"/>
    </xf>
    <xf numFmtId="180" fontId="2" fillId="0" borderId="6" xfId="9" applyNumberFormat="1" applyFont="1" applyBorder="1" applyAlignment="1">
      <alignment horizontal="center" vertical="center" shrinkToFit="1"/>
    </xf>
    <xf numFmtId="0" fontId="2" fillId="0" borderId="1" xfId="9" applyFont="1" applyBorder="1" applyAlignment="1">
      <alignment vertical="center" shrinkToFit="1"/>
    </xf>
    <xf numFmtId="180" fontId="2" fillId="0" borderId="1" xfId="9" applyNumberFormat="1" applyFont="1" applyBorder="1" applyAlignment="1">
      <alignment horizontal="center" vertical="center" shrinkToFit="1"/>
    </xf>
    <xf numFmtId="181" fontId="5" fillId="0" borderId="1" xfId="9" applyNumberFormat="1" applyBorder="1" applyAlignment="1">
      <alignment horizontal="center" vertical="center" shrinkToFit="1"/>
    </xf>
    <xf numFmtId="181" fontId="5" fillId="0" borderId="6" xfId="9" applyNumberFormat="1" applyBorder="1" applyAlignment="1">
      <alignment horizontal="center" vertical="center" shrinkToFit="1"/>
    </xf>
    <xf numFmtId="181" fontId="61" fillId="0" borderId="1" xfId="9" applyNumberFormat="1" applyFont="1" applyBorder="1" applyAlignment="1">
      <alignment horizontal="center" vertical="center" shrinkToFit="1"/>
    </xf>
    <xf numFmtId="188" fontId="5" fillId="0" borderId="63" xfId="9" applyNumberFormat="1" applyBorder="1" applyAlignment="1">
      <alignment horizontal="center" vertical="center"/>
    </xf>
    <xf numFmtId="0" fontId="5" fillId="0" borderId="0" xfId="9" applyBorder="1" applyAlignment="1">
      <alignment vertical="center" shrinkToFit="1"/>
    </xf>
    <xf numFmtId="0" fontId="24" fillId="0" borderId="0" xfId="10" applyBorder="1" applyAlignment="1">
      <alignment vertical="center"/>
    </xf>
    <xf numFmtId="0" fontId="5" fillId="0" borderId="67" xfId="9" applyBorder="1" applyAlignment="1">
      <alignment vertical="center" shrinkToFit="1"/>
    </xf>
    <xf numFmtId="0" fontId="75" fillId="0" borderId="57" xfId="10" applyFont="1" applyBorder="1" applyAlignment="1">
      <alignment horizontal="center" vertical="center"/>
    </xf>
    <xf numFmtId="190" fontId="75" fillId="0" borderId="61" xfId="10" applyNumberFormat="1" applyFont="1" applyBorder="1" applyAlignment="1">
      <alignment horizontal="center" vertical="center"/>
    </xf>
    <xf numFmtId="2" fontId="75" fillId="0" borderId="35" xfId="10" applyNumberFormat="1" applyFont="1" applyBorder="1" applyAlignment="1">
      <alignment horizontal="center" vertical="center"/>
    </xf>
    <xf numFmtId="2" fontId="75" fillId="0" borderId="37" xfId="10" applyNumberFormat="1" applyFont="1" applyBorder="1" applyAlignment="1">
      <alignment horizontal="center" vertical="center"/>
    </xf>
    <xf numFmtId="2" fontId="5" fillId="0" borderId="37" xfId="9" applyNumberFormat="1" applyBorder="1" applyAlignment="1">
      <alignment horizontal="center" vertical="center"/>
    </xf>
    <xf numFmtId="2" fontId="5" fillId="0" borderId="37" xfId="9" applyNumberFormat="1" applyBorder="1" applyAlignment="1">
      <alignment horizontal="center" vertical="center" shrinkToFit="1"/>
    </xf>
    <xf numFmtId="0" fontId="5" fillId="0" borderId="39" xfId="9" applyBorder="1" applyAlignment="1">
      <alignment horizontal="center" vertical="center"/>
    </xf>
    <xf numFmtId="0" fontId="19" fillId="3" borderId="1" xfId="2" applyFont="1" applyFill="1" applyBorder="1" applyAlignment="1">
      <alignment horizontal="center" vertical="center" wrapText="1"/>
    </xf>
    <xf numFmtId="0" fontId="19" fillId="3" borderId="1" xfId="2" applyFont="1" applyFill="1" applyBorder="1" applyAlignment="1">
      <alignment horizontal="center"/>
    </xf>
    <xf numFmtId="0" fontId="1" fillId="0" borderId="0" xfId="9" applyFont="1">
      <alignment vertical="center"/>
    </xf>
    <xf numFmtId="190" fontId="3" fillId="0" borderId="0" xfId="16" applyNumberFormat="1">
      <alignment vertical="center"/>
    </xf>
    <xf numFmtId="1" fontId="3" fillId="0" borderId="0" xfId="16" applyNumberFormat="1">
      <alignment vertical="center"/>
    </xf>
    <xf numFmtId="9" fontId="3" fillId="0" borderId="0" xfId="18" applyFont="1">
      <alignment vertical="center"/>
    </xf>
    <xf numFmtId="0" fontId="70" fillId="0" borderId="0" xfId="15"/>
    <xf numFmtId="1" fontId="70" fillId="0" borderId="0" xfId="15" applyNumberFormat="1"/>
    <xf numFmtId="0" fontId="77" fillId="0" borderId="0" xfId="15" applyFont="1"/>
    <xf numFmtId="0" fontId="78" fillId="0" borderId="0" xfId="14" applyFont="1"/>
    <xf numFmtId="0" fontId="24" fillId="0" borderId="7" xfId="14" applyBorder="1"/>
    <xf numFmtId="0" fontId="24" fillId="0" borderId="8" xfId="14" applyBorder="1"/>
    <xf numFmtId="0" fontId="24" fillId="0" borderId="9" xfId="14" applyBorder="1"/>
    <xf numFmtId="0" fontId="24" fillId="0" borderId="10" xfId="14" applyBorder="1"/>
    <xf numFmtId="0" fontId="24" fillId="0" borderId="11" xfId="14" applyBorder="1"/>
    <xf numFmtId="0" fontId="24" fillId="0" borderId="11" xfId="14" applyBorder="1" applyAlignment="1">
      <alignment horizontal="center"/>
    </xf>
    <xf numFmtId="0" fontId="24" fillId="0" borderId="12" xfId="14" applyBorder="1"/>
    <xf numFmtId="49" fontId="24" fillId="2" borderId="1" xfId="14" applyNumberFormat="1" applyFill="1" applyBorder="1" applyAlignment="1">
      <alignment horizontal="center"/>
    </xf>
    <xf numFmtId="0" fontId="14" fillId="0" borderId="5" xfId="0" applyFont="1" applyBorder="1" applyAlignment="1">
      <alignment horizontal="left" vertical="top" wrapText="1"/>
    </xf>
    <xf numFmtId="0" fontId="9" fillId="0" borderId="20" xfId="0" applyFont="1" applyBorder="1" applyAlignment="1">
      <alignment horizontal="left" vertical="top"/>
    </xf>
    <xf numFmtId="0" fontId="9" fillId="0" borderId="6" xfId="0" applyFont="1" applyBorder="1" applyAlignment="1">
      <alignment horizontal="left" vertical="top"/>
    </xf>
    <xf numFmtId="0" fontId="9" fillId="0" borderId="1" xfId="0" applyFont="1" applyBorder="1" applyAlignment="1">
      <alignment horizontal="left" vertical="top" wrapText="1"/>
    </xf>
    <xf numFmtId="0" fontId="9" fillId="0" borderId="1" xfId="0" applyFont="1" applyBorder="1" applyAlignment="1">
      <alignment horizontal="left" vertical="top"/>
    </xf>
    <xf numFmtId="0" fontId="9" fillId="0" borderId="1" xfId="0" applyFont="1" applyBorder="1" applyAlignment="1">
      <alignment horizontal="center" vertical="center" wrapText="1"/>
    </xf>
    <xf numFmtId="0" fontId="9" fillId="0" borderId="1" xfId="0" applyFont="1" applyBorder="1" applyAlignment="1">
      <alignment horizontal="center" vertical="center"/>
    </xf>
    <xf numFmtId="56" fontId="9" fillId="0" borderId="1" xfId="0" quotePrefix="1" applyNumberFormat="1" applyFont="1" applyBorder="1" applyAlignment="1">
      <alignment horizontal="left" vertical="top" wrapText="1"/>
    </xf>
    <xf numFmtId="0" fontId="9" fillId="0" borderId="4" xfId="0" applyFont="1" applyBorder="1" applyAlignment="1">
      <alignment horizontal="left" vertical="top" wrapText="1"/>
    </xf>
    <xf numFmtId="0" fontId="13" fillId="0" borderId="7" xfId="0" applyFont="1" applyBorder="1" applyAlignment="1">
      <alignment horizontal="left" vertical="top" wrapText="1"/>
    </xf>
    <xf numFmtId="0" fontId="13" fillId="0" borderId="8" xfId="0" applyFont="1" applyBorder="1" applyAlignment="1">
      <alignment horizontal="left" vertical="top" wrapText="1"/>
    </xf>
    <xf numFmtId="0" fontId="13" fillId="0" borderId="9" xfId="0" applyFont="1" applyBorder="1" applyAlignment="1">
      <alignment horizontal="left" vertical="top" wrapText="1"/>
    </xf>
    <xf numFmtId="0" fontId="13" fillId="0" borderId="13" xfId="0" applyFont="1" applyBorder="1" applyAlignment="1">
      <alignment horizontal="left" vertical="top" wrapText="1"/>
    </xf>
    <xf numFmtId="0" fontId="13" fillId="0" borderId="0" xfId="0" applyFont="1" applyAlignment="1">
      <alignment horizontal="left" vertical="top" wrapText="1"/>
    </xf>
    <xf numFmtId="0" fontId="13" fillId="0" borderId="14" xfId="0" applyFont="1" applyBorder="1" applyAlignment="1">
      <alignment horizontal="left" vertical="top" wrapText="1"/>
    </xf>
    <xf numFmtId="0" fontId="13" fillId="0" borderId="10" xfId="0" applyFont="1" applyBorder="1" applyAlignment="1">
      <alignment horizontal="left" vertical="top" wrapText="1"/>
    </xf>
    <xf numFmtId="0" fontId="13" fillId="0" borderId="11" xfId="0" applyFont="1" applyBorder="1" applyAlignment="1">
      <alignment horizontal="left" vertical="top" wrapText="1"/>
    </xf>
    <xf numFmtId="0" fontId="13" fillId="0" borderId="12" xfId="0" applyFont="1" applyBorder="1" applyAlignment="1">
      <alignment horizontal="left" vertical="top" wrapText="1"/>
    </xf>
    <xf numFmtId="0" fontId="13" fillId="0" borderId="5" xfId="0" applyFont="1" applyBorder="1" applyAlignment="1">
      <alignment horizontal="center" vertical="center"/>
    </xf>
    <xf numFmtId="0" fontId="14" fillId="0" borderId="5" xfId="0" applyFont="1" applyBorder="1" applyAlignment="1">
      <alignment horizontal="center" vertical="center"/>
    </xf>
    <xf numFmtId="0" fontId="9" fillId="0" borderId="4" xfId="0" applyFont="1" applyBorder="1" applyAlignment="1">
      <alignment horizontal="left" vertical="top"/>
    </xf>
    <xf numFmtId="0" fontId="9" fillId="0" borderId="3" xfId="0" applyFont="1" applyBorder="1" applyAlignment="1">
      <alignment horizontal="left" vertical="top"/>
    </xf>
    <xf numFmtId="0" fontId="9" fillId="0" borderId="2" xfId="0" applyFont="1" applyBorder="1" applyAlignment="1">
      <alignment horizontal="left" vertical="top"/>
    </xf>
    <xf numFmtId="14" fontId="9" fillId="0" borderId="1" xfId="0" applyNumberFormat="1" applyFont="1" applyBorder="1" applyAlignment="1">
      <alignment horizontal="center" vertical="center"/>
    </xf>
    <xf numFmtId="0" fontId="9" fillId="0" borderId="4" xfId="0" applyFont="1" applyBorder="1" applyAlignment="1">
      <alignment horizontal="center" vertical="center"/>
    </xf>
    <xf numFmtId="0" fontId="9" fillId="0" borderId="3" xfId="0" applyFont="1" applyBorder="1" applyAlignment="1">
      <alignment horizontal="center" vertical="center"/>
    </xf>
    <xf numFmtId="0" fontId="9" fillId="0" borderId="2" xfId="0" applyFont="1" applyBorder="1" applyAlignment="1">
      <alignment horizontal="center" vertical="center"/>
    </xf>
    <xf numFmtId="22" fontId="68" fillId="0" borderId="0" xfId="14" applyNumberFormat="1" applyFont="1" applyAlignment="1">
      <alignment horizontal="center"/>
    </xf>
    <xf numFmtId="0" fontId="0" fillId="0" borderId="1" xfId="0" applyBorder="1" applyAlignment="1">
      <alignment horizontal="left" vertical="center" wrapText="1"/>
    </xf>
    <xf numFmtId="0" fontId="0" fillId="0" borderId="1" xfId="0" applyBorder="1" applyAlignment="1">
      <alignment horizontal="left" vertical="center"/>
    </xf>
    <xf numFmtId="0" fontId="0" fillId="0" borderId="40" xfId="0" applyBorder="1" applyAlignment="1">
      <alignment horizontal="center" vertical="center"/>
    </xf>
    <xf numFmtId="0" fontId="0" fillId="0" borderId="1" xfId="0" applyBorder="1" applyAlignment="1">
      <alignment horizontal="center" vertical="center"/>
    </xf>
    <xf numFmtId="0" fontId="0" fillId="4" borderId="1" xfId="0" applyFill="1" applyBorder="1" applyAlignment="1">
      <alignment horizontal="left" vertical="center" wrapText="1"/>
    </xf>
    <xf numFmtId="0" fontId="0" fillId="0" borderId="4" xfId="0" applyBorder="1" applyAlignment="1">
      <alignment horizontal="left" vertical="center" wrapText="1"/>
    </xf>
    <xf numFmtId="0" fontId="0" fillId="0" borderId="2" xfId="0" applyBorder="1" applyAlignment="1">
      <alignment horizontal="left" vertical="center" wrapText="1"/>
    </xf>
    <xf numFmtId="0" fontId="0" fillId="0" borderId="4" xfId="0" applyBorder="1" applyAlignment="1">
      <alignment horizontal="left" vertical="center"/>
    </xf>
    <xf numFmtId="0" fontId="0" fillId="0" borderId="2" xfId="0" applyBorder="1" applyAlignment="1">
      <alignment horizontal="left" vertical="center"/>
    </xf>
    <xf numFmtId="0" fontId="0" fillId="0" borderId="10" xfId="0" applyBorder="1" applyAlignment="1">
      <alignment horizontal="left" vertical="center"/>
    </xf>
    <xf numFmtId="0" fontId="0" fillId="0" borderId="12" xfId="0" applyBorder="1" applyAlignment="1">
      <alignment horizontal="left" vertical="center"/>
    </xf>
    <xf numFmtId="56" fontId="0" fillId="4" borderId="2" xfId="0" applyNumberFormat="1" applyFill="1" applyBorder="1" applyAlignment="1">
      <alignment horizontal="center" vertical="center"/>
    </xf>
    <xf numFmtId="56" fontId="0" fillId="4" borderId="1" xfId="0" applyNumberFormat="1" applyFill="1" applyBorder="1" applyAlignment="1">
      <alignment horizontal="center" vertical="center"/>
    </xf>
    <xf numFmtId="0" fontId="0" fillId="4" borderId="52" xfId="0" applyFill="1" applyBorder="1" applyAlignment="1">
      <alignment horizontal="left" vertical="top" wrapText="1"/>
    </xf>
    <xf numFmtId="0" fontId="0" fillId="4" borderId="3" xfId="0" applyFill="1" applyBorder="1" applyAlignment="1">
      <alignment horizontal="left" vertical="top" wrapText="1"/>
    </xf>
    <xf numFmtId="0" fontId="0" fillId="4" borderId="53" xfId="0" applyFill="1" applyBorder="1" applyAlignment="1">
      <alignment horizontal="left" vertical="top" wrapText="1"/>
    </xf>
    <xf numFmtId="0" fontId="0" fillId="0" borderId="48" xfId="0" applyBorder="1" applyAlignment="1">
      <alignment horizontal="center" vertical="center"/>
    </xf>
    <xf numFmtId="0" fontId="0" fillId="0" borderId="49" xfId="0" applyBorder="1" applyAlignment="1">
      <alignment horizontal="center" vertical="center"/>
    </xf>
    <xf numFmtId="56" fontId="0" fillId="0" borderId="50" xfId="0" applyNumberFormat="1" applyBorder="1" applyAlignment="1">
      <alignment horizontal="center" vertical="center"/>
    </xf>
    <xf numFmtId="56" fontId="0" fillId="0" borderId="1" xfId="0" applyNumberFormat="1" applyBorder="1" applyAlignment="1">
      <alignment horizontal="center" vertical="center"/>
    </xf>
    <xf numFmtId="56" fontId="0" fillId="0" borderId="44" xfId="0" applyNumberFormat="1" applyBorder="1" applyAlignment="1">
      <alignment horizontal="center" vertical="center"/>
    </xf>
    <xf numFmtId="56" fontId="0" fillId="0" borderId="2" xfId="0" applyNumberFormat="1" applyFill="1" applyBorder="1" applyAlignment="1">
      <alignment horizontal="center" vertical="center"/>
    </xf>
    <xf numFmtId="56" fontId="0" fillId="0" borderId="1" xfId="0" applyNumberFormat="1" applyFill="1" applyBorder="1" applyAlignment="1">
      <alignment horizontal="center" vertical="center"/>
    </xf>
    <xf numFmtId="0" fontId="0" fillId="0" borderId="52" xfId="0" applyBorder="1" applyAlignment="1">
      <alignment horizontal="left" vertical="top" wrapText="1"/>
    </xf>
    <xf numFmtId="0" fontId="0" fillId="0" borderId="3" xfId="0" applyBorder="1" applyAlignment="1">
      <alignment horizontal="left" vertical="top" wrapText="1"/>
    </xf>
    <xf numFmtId="0" fontId="0" fillId="0" borderId="53" xfId="0" applyBorder="1" applyAlignment="1">
      <alignment horizontal="left" vertical="top" wrapText="1"/>
    </xf>
    <xf numFmtId="0" fontId="0" fillId="0" borderId="52" xfId="0" applyFill="1" applyBorder="1" applyAlignment="1">
      <alignment horizontal="left" vertical="top" wrapText="1"/>
    </xf>
    <xf numFmtId="0" fontId="0" fillId="0" borderId="3" xfId="0" applyFill="1" applyBorder="1" applyAlignment="1">
      <alignment horizontal="left" vertical="top" wrapText="1"/>
    </xf>
    <xf numFmtId="0" fontId="0" fillId="0" borderId="53" xfId="0" applyFill="1" applyBorder="1" applyAlignment="1">
      <alignment horizontal="left" vertical="top" wrapText="1"/>
    </xf>
    <xf numFmtId="56" fontId="0" fillId="0" borderId="2" xfId="0" applyNumberFormat="1" applyBorder="1" applyAlignment="1">
      <alignment horizontal="center" vertical="center"/>
    </xf>
    <xf numFmtId="0" fontId="3" fillId="0" borderId="101" xfId="16" applyBorder="1" applyAlignment="1">
      <alignment horizontal="center" vertical="center"/>
    </xf>
    <xf numFmtId="0" fontId="3" fillId="0" borderId="100" xfId="16" applyBorder="1" applyAlignment="1">
      <alignment horizontal="center" vertical="center"/>
    </xf>
    <xf numFmtId="0" fontId="3" fillId="0" borderId="86" xfId="16" applyBorder="1" applyAlignment="1">
      <alignment horizontal="center" vertical="center"/>
    </xf>
    <xf numFmtId="0" fontId="3" fillId="0" borderId="9" xfId="16" applyBorder="1" applyAlignment="1">
      <alignment horizontal="center" vertical="center"/>
    </xf>
    <xf numFmtId="0" fontId="3" fillId="0" borderId="18" xfId="16" applyBorder="1" applyAlignment="1">
      <alignment horizontal="center" vertical="center"/>
    </xf>
    <xf numFmtId="0" fontId="3" fillId="0" borderId="14" xfId="16" applyBorder="1" applyAlignment="1">
      <alignment horizontal="center" vertical="center"/>
    </xf>
    <xf numFmtId="0" fontId="3" fillId="0" borderId="98" xfId="16" applyBorder="1" applyAlignment="1">
      <alignment horizontal="center" vertical="center"/>
    </xf>
    <xf numFmtId="0" fontId="3" fillId="0" borderId="89" xfId="16" applyBorder="1" applyAlignment="1">
      <alignment horizontal="center" vertical="center"/>
    </xf>
    <xf numFmtId="0" fontId="3" fillId="0" borderId="7" xfId="16" applyBorder="1" applyAlignment="1">
      <alignment horizontal="center" vertical="center"/>
    </xf>
    <xf numFmtId="0" fontId="3" fillId="0" borderId="13" xfId="16" applyBorder="1" applyAlignment="1">
      <alignment horizontal="center" vertical="center"/>
    </xf>
    <xf numFmtId="0" fontId="3" fillId="0" borderId="88" xfId="16" applyBorder="1" applyAlignment="1">
      <alignment horizontal="center" vertical="center"/>
    </xf>
    <xf numFmtId="0" fontId="3" fillId="0" borderId="99" xfId="16" applyBorder="1" applyAlignment="1">
      <alignment horizontal="center" vertical="center"/>
    </xf>
    <xf numFmtId="0" fontId="3" fillId="0" borderId="95" xfId="16" applyBorder="1" applyAlignment="1">
      <alignment horizontal="center" vertical="center"/>
    </xf>
    <xf numFmtId="0" fontId="3" fillId="0" borderId="93" xfId="16" applyBorder="1" applyAlignment="1">
      <alignment horizontal="center" vertical="center"/>
    </xf>
    <xf numFmtId="0" fontId="3" fillId="0" borderId="94" xfId="16" applyBorder="1" applyAlignment="1">
      <alignment horizontal="center" vertical="center"/>
    </xf>
    <xf numFmtId="0" fontId="3" fillId="0" borderId="95" xfId="16" applyBorder="1" applyAlignment="1">
      <alignment horizontal="left" vertical="top"/>
    </xf>
    <xf numFmtId="20" fontId="3" fillId="0" borderId="95" xfId="16" applyNumberFormat="1" applyBorder="1" applyAlignment="1">
      <alignment horizontal="left" vertical="center"/>
    </xf>
    <xf numFmtId="0" fontId="3" fillId="0" borderId="95" xfId="16" applyBorder="1" applyAlignment="1">
      <alignment horizontal="left" vertical="center"/>
    </xf>
    <xf numFmtId="0" fontId="3" fillId="0" borderId="65" xfId="16" applyBorder="1" applyAlignment="1">
      <alignment horizontal="center" vertical="center"/>
    </xf>
    <xf numFmtId="0" fontId="3" fillId="0" borderId="84" xfId="16" applyBorder="1" applyAlignment="1">
      <alignment horizontal="center" vertical="center"/>
    </xf>
    <xf numFmtId="0" fontId="3" fillId="0" borderId="83" xfId="16" applyBorder="1" applyAlignment="1">
      <alignment horizontal="center" vertical="center"/>
    </xf>
    <xf numFmtId="0" fontId="3" fillId="0" borderId="87" xfId="16" applyBorder="1" applyAlignment="1">
      <alignment horizontal="center" vertical="center"/>
    </xf>
    <xf numFmtId="0" fontId="3" fillId="0" borderId="31" xfId="16" applyBorder="1" applyAlignment="1">
      <alignment horizontal="center" vertical="center"/>
    </xf>
    <xf numFmtId="0" fontId="3" fillId="0" borderId="93" xfId="16" applyBorder="1" applyAlignment="1">
      <alignment horizontal="left" vertical="center"/>
    </xf>
    <xf numFmtId="0" fontId="3" fillId="0" borderId="94" xfId="16" applyBorder="1" applyAlignment="1">
      <alignment horizontal="left" vertical="center"/>
    </xf>
    <xf numFmtId="0" fontId="3" fillId="0" borderId="54" xfId="16" applyBorder="1" applyAlignment="1">
      <alignment horizontal="center" vertical="center"/>
    </xf>
    <xf numFmtId="0" fontId="20" fillId="2" borderId="0" xfId="2" applyFont="1" applyFill="1" applyAlignment="1">
      <alignment horizontal="left" vertical="top" wrapText="1"/>
    </xf>
    <xf numFmtId="0" fontId="19" fillId="2" borderId="5" xfId="2" applyFont="1" applyFill="1" applyBorder="1" applyAlignment="1">
      <alignment horizontal="center" vertical="center"/>
    </xf>
    <xf numFmtId="0" fontId="19" fillId="2" borderId="6" xfId="2" applyFont="1" applyFill="1" applyBorder="1" applyAlignment="1">
      <alignment horizontal="center" vertical="center"/>
    </xf>
    <xf numFmtId="0" fontId="19" fillId="2" borderId="18" xfId="2" applyFont="1" applyFill="1" applyBorder="1"/>
    <xf numFmtId="0" fontId="19" fillId="2" borderId="0" xfId="2" applyFont="1" applyFill="1"/>
    <xf numFmtId="0" fontId="20" fillId="2" borderId="5" xfId="2" applyFont="1" applyFill="1" applyBorder="1" applyAlignment="1">
      <alignment horizontal="center" vertical="center"/>
    </xf>
    <xf numFmtId="0" fontId="20" fillId="2" borderId="6" xfId="2" applyFont="1" applyFill="1" applyBorder="1" applyAlignment="1">
      <alignment horizontal="center" vertical="center"/>
    </xf>
    <xf numFmtId="0" fontId="20" fillId="2" borderId="20" xfId="2" applyFont="1" applyFill="1" applyBorder="1" applyAlignment="1">
      <alignment horizontal="center" vertical="center"/>
    </xf>
    <xf numFmtId="0" fontId="20" fillId="2" borderId="5" xfId="2" applyFont="1" applyFill="1" applyBorder="1" applyAlignment="1">
      <alignment horizontal="center" vertical="center" wrapText="1"/>
    </xf>
    <xf numFmtId="0" fontId="20" fillId="2" borderId="6" xfId="2" applyFont="1" applyFill="1" applyBorder="1" applyAlignment="1">
      <alignment horizontal="center" vertical="center" wrapText="1"/>
    </xf>
    <xf numFmtId="0" fontId="20" fillId="2" borderId="15" xfId="2" applyFont="1" applyFill="1" applyBorder="1" applyAlignment="1">
      <alignment horizontal="center" vertical="center" wrapText="1"/>
    </xf>
    <xf numFmtId="0" fontId="16" fillId="2" borderId="17" xfId="2" applyFill="1" applyBorder="1" applyAlignment="1">
      <alignment horizontal="center" vertical="center"/>
    </xf>
    <xf numFmtId="0" fontId="16" fillId="2" borderId="18" xfId="2" applyFill="1" applyBorder="1" applyAlignment="1">
      <alignment horizontal="center" vertical="center"/>
    </xf>
    <xf numFmtId="0" fontId="16" fillId="2" borderId="19" xfId="2" applyFill="1" applyBorder="1" applyAlignment="1">
      <alignment horizontal="center" vertical="center"/>
    </xf>
    <xf numFmtId="0" fontId="16" fillId="2" borderId="21" xfId="2" applyFill="1" applyBorder="1" applyAlignment="1">
      <alignment horizontal="center" vertical="center"/>
    </xf>
    <xf numFmtId="0" fontId="16" fillId="2" borderId="23" xfId="2" applyFill="1" applyBorder="1" applyAlignment="1">
      <alignment horizontal="center" vertical="center"/>
    </xf>
    <xf numFmtId="0" fontId="20" fillId="2" borderId="4" xfId="2" applyFont="1" applyFill="1" applyBorder="1" applyAlignment="1">
      <alignment horizontal="center"/>
    </xf>
    <xf numFmtId="0" fontId="20" fillId="2" borderId="2" xfId="2" applyFont="1" applyFill="1" applyBorder="1" applyAlignment="1">
      <alignment horizontal="center"/>
    </xf>
    <xf numFmtId="0" fontId="20" fillId="2" borderId="0" xfId="2" applyFont="1" applyFill="1"/>
    <xf numFmtId="0" fontId="19" fillId="2" borderId="5" xfId="2" applyFont="1" applyFill="1" applyBorder="1" applyAlignment="1">
      <alignment horizontal="center" vertical="center" wrapText="1"/>
    </xf>
    <xf numFmtId="0" fontId="19" fillId="2" borderId="6" xfId="2" applyFont="1" applyFill="1" applyBorder="1" applyAlignment="1">
      <alignment horizontal="center" vertical="center" wrapText="1"/>
    </xf>
    <xf numFmtId="0" fontId="20" fillId="2" borderId="7" xfId="2" applyFont="1" applyFill="1" applyBorder="1" applyAlignment="1">
      <alignment horizontal="center" vertical="center"/>
    </xf>
    <xf numFmtId="0" fontId="20" fillId="2" borderId="9" xfId="2" applyFont="1" applyFill="1" applyBorder="1" applyAlignment="1">
      <alignment horizontal="center" vertical="center"/>
    </xf>
    <xf numFmtId="0" fontId="20" fillId="2" borderId="10" xfId="2" applyFont="1" applyFill="1" applyBorder="1" applyAlignment="1">
      <alignment horizontal="center" vertical="center"/>
    </xf>
    <xf numFmtId="0" fontId="20" fillId="2" borderId="12" xfId="2" applyFont="1" applyFill="1" applyBorder="1" applyAlignment="1">
      <alignment horizontal="center" vertical="center"/>
    </xf>
    <xf numFmtId="0" fontId="19" fillId="2" borderId="20" xfId="2" applyFont="1" applyFill="1" applyBorder="1" applyAlignment="1">
      <alignment horizontal="center" vertical="center"/>
    </xf>
    <xf numFmtId="0" fontId="19" fillId="2" borderId="22" xfId="2" applyFont="1" applyFill="1" applyBorder="1"/>
    <xf numFmtId="0" fontId="20" fillId="2" borderId="0" xfId="2" applyFont="1" applyFill="1" applyAlignment="1">
      <alignment horizontal="left" wrapText="1"/>
    </xf>
    <xf numFmtId="0" fontId="20" fillId="2" borderId="0" xfId="2" applyFont="1" applyFill="1" applyAlignment="1">
      <alignment horizontal="center" vertical="center" wrapText="1"/>
    </xf>
    <xf numFmtId="0" fontId="0" fillId="0" borderId="31" xfId="0" applyBorder="1" applyAlignment="1" applyProtection="1">
      <alignment horizontal="center" vertical="center"/>
      <protection locked="0"/>
    </xf>
    <xf numFmtId="0" fontId="0" fillId="0" borderId="29" xfId="0" applyBorder="1" applyAlignment="1" applyProtection="1">
      <alignment horizontal="center" vertical="center"/>
      <protection locked="0"/>
    </xf>
    <xf numFmtId="0" fontId="0" fillId="0" borderId="28" xfId="0" applyBorder="1" applyAlignment="1" applyProtection="1">
      <alignment horizontal="center" vertical="center"/>
      <protection locked="0"/>
    </xf>
    <xf numFmtId="0" fontId="0" fillId="0" borderId="7" xfId="0" applyBorder="1" applyAlignment="1">
      <alignment horizontal="center" vertical="center"/>
    </xf>
    <xf numFmtId="0" fontId="0" fillId="0" borderId="10" xfId="0" applyBorder="1" applyAlignment="1">
      <alignment horizontal="center" vertical="center"/>
    </xf>
    <xf numFmtId="0" fontId="0" fillId="3" borderId="32" xfId="0" applyFill="1" applyBorder="1" applyAlignment="1" applyProtection="1">
      <alignment horizontal="center" vertical="center"/>
      <protection locked="0"/>
    </xf>
    <xf numFmtId="0" fontId="0" fillId="3" borderId="33" xfId="0" applyFill="1" applyBorder="1" applyAlignment="1" applyProtection="1">
      <alignment horizontal="center" vertical="center"/>
      <protection locked="0"/>
    </xf>
    <xf numFmtId="0" fontId="71" fillId="0" borderId="0" xfId="15" applyFont="1" applyAlignment="1">
      <alignment horizontal="center" vertical="center"/>
    </xf>
    <xf numFmtId="0" fontId="72" fillId="0" borderId="0" xfId="15" applyFont="1" applyAlignment="1">
      <alignment horizontal="right" vertical="center"/>
    </xf>
    <xf numFmtId="0" fontId="24" fillId="0" borderId="0" xfId="15" applyFont="1" applyAlignment="1">
      <alignment horizontal="left" vertical="center"/>
    </xf>
    <xf numFmtId="185" fontId="64" fillId="0" borderId="0" xfId="15" applyNumberFormat="1" applyFont="1" applyAlignment="1">
      <alignment horizontal="center" vertical="center"/>
    </xf>
    <xf numFmtId="0" fontId="64" fillId="0" borderId="0" xfId="15" applyFont="1" applyAlignment="1">
      <alignment horizontal="center" vertical="center"/>
    </xf>
    <xf numFmtId="185" fontId="24" fillId="0" borderId="4" xfId="15" applyNumberFormat="1" applyFont="1" applyBorder="1" applyAlignment="1">
      <alignment horizontal="center"/>
    </xf>
    <xf numFmtId="185" fontId="24" fillId="0" borderId="3" xfId="15" applyNumberFormat="1" applyFont="1" applyBorder="1" applyAlignment="1">
      <alignment horizontal="center"/>
    </xf>
    <xf numFmtId="0" fontId="37" fillId="0" borderId="57" xfId="9" applyFont="1" applyBorder="1" applyAlignment="1">
      <alignment horizontal="center" vertical="center" shrinkToFit="1"/>
    </xf>
    <xf numFmtId="0" fontId="37" fillId="0" borderId="61" xfId="9" applyFont="1" applyBorder="1" applyAlignment="1">
      <alignment horizontal="center" vertical="center" shrinkToFit="1"/>
    </xf>
    <xf numFmtId="0" fontId="40" fillId="0" borderId="35" xfId="9" applyFont="1" applyBorder="1" applyAlignment="1">
      <alignment horizontal="center" vertical="center" wrapText="1" shrinkToFit="1"/>
    </xf>
    <xf numFmtId="0" fontId="40" fillId="0" borderId="37" xfId="9" applyFont="1" applyBorder="1" applyAlignment="1">
      <alignment horizontal="center" vertical="center" shrinkToFit="1"/>
    </xf>
    <xf numFmtId="0" fontId="40" fillId="0" borderId="39" xfId="9" applyFont="1" applyBorder="1" applyAlignment="1">
      <alignment horizontal="center" vertical="center" shrinkToFit="1"/>
    </xf>
    <xf numFmtId="0" fontId="5" fillId="0" borderId="54" xfId="9" applyBorder="1" applyAlignment="1">
      <alignment horizontal="center" vertical="center" shrinkToFit="1"/>
    </xf>
    <xf numFmtId="0" fontId="5" fillId="0" borderId="55" xfId="9" applyBorder="1" applyAlignment="1">
      <alignment horizontal="center" vertical="center" shrinkToFit="1"/>
    </xf>
    <xf numFmtId="0" fontId="36" fillId="0" borderId="55" xfId="9" applyFont="1" applyBorder="1" applyAlignment="1">
      <alignment horizontal="center" vertical="center" wrapText="1" shrinkToFit="1"/>
    </xf>
    <xf numFmtId="0" fontId="38" fillId="0" borderId="40" xfId="9" applyFont="1" applyBorder="1" applyAlignment="1">
      <alignment horizontal="center" vertical="center" wrapText="1" shrinkToFit="1"/>
    </xf>
    <xf numFmtId="0" fontId="5" fillId="0" borderId="64" xfId="9" applyBorder="1" applyAlignment="1">
      <alignment horizontal="center" vertical="center" shrinkToFit="1"/>
    </xf>
    <xf numFmtId="0" fontId="5" fillId="0" borderId="66" xfId="9" applyBorder="1" applyAlignment="1">
      <alignment horizontal="center" vertical="center" shrinkToFit="1"/>
    </xf>
    <xf numFmtId="0" fontId="5" fillId="0" borderId="55" xfId="9" applyBorder="1" applyAlignment="1">
      <alignment horizontal="center" vertical="center"/>
    </xf>
    <xf numFmtId="0" fontId="5" fillId="0" borderId="65" xfId="9" applyBorder="1" applyAlignment="1">
      <alignment horizontal="center" vertical="center"/>
    </xf>
    <xf numFmtId="0" fontId="35" fillId="0" borderId="0" xfId="9" applyFont="1" applyAlignment="1">
      <alignment horizontal="left" vertical="center"/>
    </xf>
    <xf numFmtId="0" fontId="5" fillId="0" borderId="41" xfId="9" applyBorder="1" applyAlignment="1">
      <alignment horizontal="center" vertical="center" shrinkToFit="1"/>
    </xf>
    <xf numFmtId="0" fontId="5" fillId="0" borderId="58" xfId="9" applyBorder="1" applyAlignment="1">
      <alignment horizontal="center" vertical="center" shrinkToFit="1"/>
    </xf>
    <xf numFmtId="0" fontId="38" fillId="0" borderId="40" xfId="9" applyFont="1" applyBorder="1" applyAlignment="1">
      <alignment horizontal="center" vertical="center" shrinkToFit="1"/>
    </xf>
    <xf numFmtId="0" fontId="37" fillId="0" borderId="56" xfId="9" applyFont="1" applyBorder="1" applyAlignment="1">
      <alignment horizontal="center" vertical="center" shrinkToFit="1"/>
    </xf>
    <xf numFmtId="0" fontId="37" fillId="0" borderId="60" xfId="9" applyFont="1" applyBorder="1" applyAlignment="1">
      <alignment horizontal="center" vertical="center" shrinkToFit="1"/>
    </xf>
    <xf numFmtId="0" fontId="24" fillId="0" borderId="55" xfId="10" applyBorder="1" applyAlignment="1" applyProtection="1">
      <alignment horizontal="center" vertical="center"/>
      <protection locked="0"/>
    </xf>
    <xf numFmtId="0" fontId="24" fillId="0" borderId="57" xfId="10" applyBorder="1" applyAlignment="1" applyProtection="1">
      <alignment horizontal="center" vertical="center"/>
      <protection locked="0"/>
    </xf>
    <xf numFmtId="180" fontId="5" fillId="0" borderId="6" xfId="9" applyNumberFormat="1" applyBorder="1" applyAlignment="1">
      <alignment horizontal="center" vertical="center"/>
    </xf>
    <xf numFmtId="180" fontId="5" fillId="0" borderId="1" xfId="9" applyNumberFormat="1" applyBorder="1" applyAlignment="1">
      <alignment horizontal="center" vertical="center"/>
    </xf>
    <xf numFmtId="180" fontId="5" fillId="0" borderId="63" xfId="9" applyNumberFormat="1" applyBorder="1" applyAlignment="1">
      <alignment horizontal="center" vertical="center"/>
    </xf>
    <xf numFmtId="0" fontId="37" fillId="0" borderId="6" xfId="9" applyFont="1" applyBorder="1" applyAlignment="1">
      <alignment horizontal="center" vertical="center" wrapText="1"/>
    </xf>
    <xf numFmtId="0" fontId="37" fillId="0" borderId="1" xfId="9" applyFont="1" applyBorder="1" applyAlignment="1">
      <alignment horizontal="center" vertical="center" wrapText="1"/>
    </xf>
    <xf numFmtId="0" fontId="37" fillId="0" borderId="63" xfId="9" applyFont="1" applyBorder="1" applyAlignment="1">
      <alignment horizontal="center" vertical="center" wrapText="1"/>
    </xf>
    <xf numFmtId="0" fontId="37" fillId="0" borderId="10" xfId="9" applyFont="1" applyBorder="1" applyAlignment="1">
      <alignment horizontal="center" vertical="center" wrapText="1"/>
    </xf>
    <xf numFmtId="0" fontId="37" fillId="0" borderId="4" xfId="9" applyFont="1" applyBorder="1" applyAlignment="1">
      <alignment horizontal="center" vertical="center" wrapText="1"/>
    </xf>
    <xf numFmtId="0" fontId="37" fillId="0" borderId="68" xfId="9" applyFont="1" applyBorder="1" applyAlignment="1">
      <alignment horizontal="center" vertical="center" wrapText="1"/>
    </xf>
    <xf numFmtId="189" fontId="5" fillId="0" borderId="1" xfId="9" applyNumberFormat="1" applyBorder="1" applyAlignment="1">
      <alignment horizontal="center" vertical="center" shrinkToFit="1"/>
    </xf>
    <xf numFmtId="189" fontId="5" fillId="0" borderId="4" xfId="9" applyNumberFormat="1" applyBorder="1" applyAlignment="1">
      <alignment horizontal="center" vertical="center" shrinkToFit="1"/>
    </xf>
    <xf numFmtId="189" fontId="5" fillId="0" borderId="63" xfId="9" applyNumberFormat="1" applyBorder="1" applyAlignment="1">
      <alignment horizontal="center" vertical="center" shrinkToFit="1"/>
    </xf>
    <xf numFmtId="189" fontId="5" fillId="0" borderId="68" xfId="9" applyNumberFormat="1" applyBorder="1" applyAlignment="1">
      <alignment horizontal="center" vertical="center" shrinkToFit="1"/>
    </xf>
    <xf numFmtId="0" fontId="2" fillId="0" borderId="55" xfId="9" applyFont="1" applyBorder="1" applyAlignment="1">
      <alignment horizontal="center" vertical="center"/>
    </xf>
    <xf numFmtId="0" fontId="2" fillId="0" borderId="65" xfId="9" applyFont="1" applyBorder="1" applyAlignment="1">
      <alignment horizontal="center" vertical="center"/>
    </xf>
    <xf numFmtId="0" fontId="2" fillId="0" borderId="40" xfId="9" applyFont="1" applyBorder="1" applyAlignment="1">
      <alignment horizontal="center" vertical="center" shrinkToFit="1"/>
    </xf>
    <xf numFmtId="0" fontId="5" fillId="0" borderId="67" xfId="9" applyBorder="1" applyAlignment="1">
      <alignment horizontal="center" vertical="center" shrinkToFit="1"/>
    </xf>
    <xf numFmtId="189" fontId="5" fillId="0" borderId="6" xfId="9" applyNumberFormat="1" applyBorder="1" applyAlignment="1">
      <alignment horizontal="center" vertical="center" shrinkToFit="1"/>
    </xf>
    <xf numFmtId="189" fontId="5" fillId="0" borderId="10" xfId="9" applyNumberFormat="1" applyBorder="1" applyAlignment="1">
      <alignment horizontal="center" vertical="center" shrinkToFit="1"/>
    </xf>
    <xf numFmtId="0" fontId="24" fillId="0" borderId="54" xfId="10" applyBorder="1" applyAlignment="1">
      <alignment horizontal="center" vertical="center"/>
    </xf>
    <xf numFmtId="0" fontId="24" fillId="0" borderId="65" xfId="10" applyBorder="1" applyAlignment="1">
      <alignment horizontal="center" vertical="center"/>
    </xf>
    <xf numFmtId="0" fontId="24" fillId="0" borderId="59" xfId="10" applyBorder="1" applyAlignment="1">
      <alignment horizontal="center" vertical="center"/>
    </xf>
    <xf numFmtId="0" fontId="24" fillId="0" borderId="67" xfId="10" applyBorder="1" applyAlignment="1">
      <alignment horizontal="center" vertical="center"/>
    </xf>
    <xf numFmtId="0" fontId="24" fillId="0" borderId="65" xfId="10" applyBorder="1" applyAlignment="1" applyProtection="1">
      <alignment horizontal="center" vertical="center"/>
      <protection locked="0"/>
    </xf>
    <xf numFmtId="0" fontId="65" fillId="0" borderId="77" xfId="13" applyFont="1" applyBorder="1" applyAlignment="1">
      <alignment horizontal="center" vertical="center"/>
    </xf>
    <xf numFmtId="0" fontId="65" fillId="0" borderId="78" xfId="13" applyFont="1" applyBorder="1" applyAlignment="1">
      <alignment horizontal="center" vertical="center"/>
    </xf>
    <xf numFmtId="0" fontId="63" fillId="0" borderId="77" xfId="13" applyFont="1" applyBorder="1" applyAlignment="1">
      <alignment horizontal="center" vertical="center"/>
    </xf>
    <xf numFmtId="0" fontId="63" fillId="0" borderId="78" xfId="13" applyFont="1" applyBorder="1" applyAlignment="1">
      <alignment horizontal="center" vertical="center"/>
    </xf>
    <xf numFmtId="0" fontId="63" fillId="0" borderId="80" xfId="13" applyFont="1" applyBorder="1" applyAlignment="1">
      <alignment horizontal="center" vertical="center"/>
    </xf>
    <xf numFmtId="0" fontId="63" fillId="0" borderId="81" xfId="13" applyFont="1" applyBorder="1" applyAlignment="1">
      <alignment horizontal="center" vertical="center"/>
    </xf>
    <xf numFmtId="0" fontId="67" fillId="0" borderId="0" xfId="6" applyFont="1" applyAlignment="1">
      <alignment horizontal="center" vertical="center"/>
    </xf>
    <xf numFmtId="0" fontId="65" fillId="0" borderId="0" xfId="6" applyFont="1" applyAlignment="1">
      <alignment horizontal="center" vertical="center"/>
    </xf>
    <xf numFmtId="0" fontId="63" fillId="0" borderId="0" xfId="6" applyFont="1" applyAlignment="1">
      <alignment horizontal="center" vertical="center"/>
    </xf>
    <xf numFmtId="0" fontId="63" fillId="0" borderId="75" xfId="13" applyFont="1" applyBorder="1" applyAlignment="1">
      <alignment horizontal="center" vertical="center"/>
    </xf>
    <xf numFmtId="0" fontId="63" fillId="0" borderId="76" xfId="13" applyFont="1" applyBorder="1" applyAlignment="1">
      <alignment horizontal="center" vertical="center"/>
    </xf>
    <xf numFmtId="0" fontId="46" fillId="0" borderId="0" xfId="0" applyFont="1" applyAlignment="1">
      <alignment horizontal="center"/>
    </xf>
    <xf numFmtId="0" fontId="46" fillId="0" borderId="1" xfId="0" applyFont="1" applyBorder="1" applyAlignment="1">
      <alignment horizontal="center"/>
    </xf>
    <xf numFmtId="0" fontId="56" fillId="0" borderId="1" xfId="0" applyFont="1" applyBorder="1" applyAlignment="1">
      <alignment horizontal="center"/>
    </xf>
    <xf numFmtId="0" fontId="54" fillId="0" borderId="1" xfId="0" applyFont="1" applyBorder="1" applyAlignment="1">
      <alignment horizontal="center"/>
    </xf>
    <xf numFmtId="0" fontId="54" fillId="0" borderId="4" xfId="0" applyFont="1" applyBorder="1" applyAlignment="1">
      <alignment horizontal="center"/>
    </xf>
    <xf numFmtId="0" fontId="46" fillId="3" borderId="1" xfId="0" applyFont="1" applyFill="1" applyBorder="1" applyAlignment="1">
      <alignment horizontal="center"/>
    </xf>
    <xf numFmtId="0" fontId="54" fillId="0" borderId="6" xfId="0" applyFont="1" applyBorder="1" applyAlignment="1">
      <alignment horizontal="center"/>
    </xf>
    <xf numFmtId="0" fontId="51" fillId="0" borderId="1" xfId="0" applyFont="1" applyBorder="1" applyAlignment="1">
      <alignment horizontal="center"/>
    </xf>
    <xf numFmtId="0" fontId="35" fillId="0" borderId="40" xfId="0" applyFont="1" applyBorder="1" applyAlignment="1">
      <alignment horizontal="center" vertical="center" wrapText="1"/>
    </xf>
    <xf numFmtId="0" fontId="35" fillId="0" borderId="40" xfId="0" applyFont="1" applyBorder="1" applyAlignment="1">
      <alignment horizontal="center" vertical="center"/>
    </xf>
    <xf numFmtId="0" fontId="35" fillId="0" borderId="67" xfId="0" applyFont="1" applyBorder="1" applyAlignment="1">
      <alignment horizontal="center" vertical="center"/>
    </xf>
    <xf numFmtId="0" fontId="0" fillId="0" borderId="40" xfId="0" applyBorder="1" applyAlignment="1">
      <alignment horizontal="center"/>
    </xf>
    <xf numFmtId="0" fontId="46" fillId="0" borderId="6" xfId="0" applyFont="1" applyBorder="1" applyAlignment="1">
      <alignment horizontal="center"/>
    </xf>
    <xf numFmtId="0" fontId="54" fillId="0" borderId="10" xfId="0" applyFont="1" applyBorder="1" applyAlignment="1">
      <alignment horizontal="center"/>
    </xf>
    <xf numFmtId="0" fontId="0" fillId="0" borderId="0" xfId="0" applyAlignment="1">
      <alignment horizontal="center"/>
    </xf>
    <xf numFmtId="0" fontId="48" fillId="0" borderId="40" xfId="0" applyFont="1" applyBorder="1" applyAlignment="1">
      <alignment horizontal="center"/>
    </xf>
    <xf numFmtId="0" fontId="47" fillId="0" borderId="40" xfId="0" applyFont="1" applyBorder="1" applyAlignment="1">
      <alignment horizontal="center"/>
    </xf>
    <xf numFmtId="0" fontId="50" fillId="7" borderId="1" xfId="0" applyFont="1" applyFill="1" applyBorder="1" applyAlignment="1">
      <alignment horizontal="center"/>
    </xf>
    <xf numFmtId="0" fontId="50" fillId="0" borderId="1" xfId="0" applyFont="1" applyBorder="1" applyAlignment="1">
      <alignment horizontal="center"/>
    </xf>
    <xf numFmtId="182" fontId="46" fillId="0" borderId="1" xfId="0" applyNumberFormat="1" applyFont="1" applyBorder="1" applyAlignment="1">
      <alignment horizontal="center"/>
    </xf>
    <xf numFmtId="2" fontId="51" fillId="0" borderId="1" xfId="0" applyNumberFormat="1" applyFont="1" applyBorder="1" applyAlignment="1">
      <alignment horizontal="center"/>
    </xf>
    <xf numFmtId="0" fontId="50" fillId="6" borderId="1" xfId="0" applyFont="1" applyFill="1" applyBorder="1" applyAlignment="1">
      <alignment horizontal="center"/>
    </xf>
    <xf numFmtId="0" fontId="48" fillId="0" borderId="67" xfId="0" applyFont="1" applyBorder="1" applyAlignment="1">
      <alignment horizontal="center"/>
    </xf>
    <xf numFmtId="0" fontId="48" fillId="0" borderId="70" xfId="0" applyFont="1" applyBorder="1" applyAlignment="1">
      <alignment horizontal="center"/>
    </xf>
    <xf numFmtId="0" fontId="48" fillId="0" borderId="45" xfId="0" applyFont="1" applyBorder="1" applyAlignment="1">
      <alignment horizontal="center"/>
    </xf>
    <xf numFmtId="0" fontId="47" fillId="0" borderId="67" xfId="0" applyFont="1" applyBorder="1" applyAlignment="1">
      <alignment horizontal="center"/>
    </xf>
    <xf numFmtId="0" fontId="47" fillId="0" borderId="70" xfId="0" applyFont="1" applyBorder="1" applyAlignment="1">
      <alignment horizontal="center"/>
    </xf>
    <xf numFmtId="0" fontId="47" fillId="0" borderId="45" xfId="0" applyFont="1" applyBorder="1" applyAlignment="1">
      <alignment horizontal="center"/>
    </xf>
    <xf numFmtId="0" fontId="50" fillId="4" borderId="1" xfId="0" applyFont="1" applyFill="1" applyBorder="1" applyAlignment="1">
      <alignment horizontal="center"/>
    </xf>
    <xf numFmtId="0" fontId="35" fillId="0" borderId="40" xfId="0" applyFont="1" applyBorder="1" applyAlignment="1">
      <alignment horizontal="center" wrapText="1"/>
    </xf>
    <xf numFmtId="0" fontId="35" fillId="0" borderId="40" xfId="0" applyFont="1" applyBorder="1" applyAlignment="1">
      <alignment horizontal="center"/>
    </xf>
    <xf numFmtId="0" fontId="50" fillId="4" borderId="6" xfId="0" applyFont="1" applyFill="1" applyBorder="1" applyAlignment="1">
      <alignment horizontal="center"/>
    </xf>
    <xf numFmtId="0" fontId="50" fillId="0" borderId="6" xfId="0" applyFont="1" applyBorder="1" applyAlignment="1">
      <alignment horizontal="center"/>
    </xf>
    <xf numFmtId="0" fontId="0" fillId="0" borderId="1" xfId="0" applyBorder="1" applyAlignment="1">
      <alignment horizontal="center"/>
    </xf>
    <xf numFmtId="0" fontId="47" fillId="0" borderId="1" xfId="0" applyFont="1" applyBorder="1" applyAlignment="1">
      <alignment horizontal="center"/>
    </xf>
    <xf numFmtId="0" fontId="62" fillId="0" borderId="13" xfId="0" applyFont="1" applyBorder="1" applyAlignment="1">
      <alignment horizontal="center" wrapText="1"/>
    </xf>
    <xf numFmtId="0" fontId="62" fillId="0" borderId="0" xfId="0" applyFont="1" applyAlignment="1">
      <alignment horizontal="center"/>
    </xf>
    <xf numFmtId="0" fontId="35" fillId="0" borderId="1" xfId="0" applyFont="1" applyBorder="1" applyAlignment="1">
      <alignment horizontal="center" wrapText="1"/>
    </xf>
    <xf numFmtId="0" fontId="4" fillId="0" borderId="0" xfId="11" applyAlignment="1">
      <alignment horizontal="center" vertical="center"/>
    </xf>
    <xf numFmtId="0" fontId="19" fillId="3" borderId="5" xfId="2" applyFont="1" applyFill="1" applyBorder="1" applyAlignment="1">
      <alignment horizontal="center" vertical="center"/>
    </xf>
    <xf numFmtId="0" fontId="19" fillId="3" borderId="20" xfId="2" applyFont="1" applyFill="1" applyBorder="1" applyAlignment="1">
      <alignment horizontal="center" vertical="center"/>
    </xf>
    <xf numFmtId="0" fontId="19" fillId="3" borderId="6" xfId="2" applyFont="1" applyFill="1" applyBorder="1" applyAlignment="1">
      <alignment horizontal="center" vertical="center"/>
    </xf>
    <xf numFmtId="0" fontId="24" fillId="0" borderId="0" xfId="6"/>
    <xf numFmtId="0" fontId="24" fillId="0" borderId="14" xfId="6" applyBorder="1" applyAlignment="1">
      <alignment horizontal="center"/>
    </xf>
    <xf numFmtId="0" fontId="24" fillId="0" borderId="1" xfId="6" applyBorder="1" applyAlignment="1">
      <alignment horizontal="center"/>
    </xf>
    <xf numFmtId="0" fontId="24" fillId="0" borderId="14" xfId="6" applyBorder="1"/>
    <xf numFmtId="0" fontId="24" fillId="0" borderId="5" xfId="6" applyBorder="1"/>
    <xf numFmtId="0" fontId="24" fillId="0" borderId="9" xfId="6" applyBorder="1"/>
    <xf numFmtId="0" fontId="24" fillId="0" borderId="5" xfId="6" applyBorder="1" applyAlignment="1">
      <alignment horizontal="center" vertical="center"/>
    </xf>
    <xf numFmtId="0" fontId="24" fillId="0" borderId="20" xfId="6" applyBorder="1"/>
    <xf numFmtId="0" fontId="24" fillId="0" borderId="20" xfId="6" applyBorder="1" applyAlignment="1">
      <alignment horizontal="center" vertical="center"/>
    </xf>
    <xf numFmtId="0" fontId="24" fillId="0" borderId="6" xfId="6" applyBorder="1"/>
    <xf numFmtId="0" fontId="24" fillId="0" borderId="12" xfId="6" applyBorder="1"/>
    <xf numFmtId="0" fontId="24" fillId="0" borderId="6" xfId="6" applyBorder="1" applyAlignment="1">
      <alignment horizontal="center" vertical="center"/>
    </xf>
    <xf numFmtId="0" fontId="24" fillId="0" borderId="40" xfId="6" applyBorder="1" applyAlignment="1">
      <alignment horizontal="center"/>
    </xf>
    <xf numFmtId="0" fontId="24" fillId="0" borderId="67" xfId="6" applyBorder="1" applyAlignment="1">
      <alignment horizontal="center"/>
    </xf>
    <xf numFmtId="0" fontId="24" fillId="0" borderId="104" xfId="6" applyBorder="1" applyAlignment="1">
      <alignment horizontal="center"/>
    </xf>
    <xf numFmtId="0" fontId="43" fillId="0" borderId="40" xfId="6" applyFont="1" applyBorder="1"/>
    <xf numFmtId="0" fontId="24" fillId="0" borderId="45" xfId="6" applyBorder="1"/>
    <xf numFmtId="0" fontId="24" fillId="0" borderId="105" xfId="6" applyBorder="1"/>
    <xf numFmtId="0" fontId="24" fillId="0" borderId="45" xfId="6" applyBorder="1" applyAlignment="1">
      <alignment horizontal="center"/>
    </xf>
    <xf numFmtId="0" fontId="24" fillId="0" borderId="6" xfId="6" applyBorder="1" applyAlignment="1">
      <alignment horizontal="center"/>
    </xf>
    <xf numFmtId="0" fontId="24" fillId="0" borderId="12" xfId="6" applyBorder="1" applyAlignment="1">
      <alignment horizontal="left"/>
    </xf>
    <xf numFmtId="190" fontId="24" fillId="0" borderId="106" xfId="6" applyNumberFormat="1" applyBorder="1"/>
    <xf numFmtId="0" fontId="24" fillId="0" borderId="107" xfId="6" applyBorder="1"/>
    <xf numFmtId="0" fontId="24" fillId="0" borderId="1" xfId="6" applyBorder="1"/>
    <xf numFmtId="0" fontId="24" fillId="0" borderId="11" xfId="6" applyBorder="1" applyAlignment="1">
      <alignment horizontal="center"/>
    </xf>
    <xf numFmtId="0" fontId="24" fillId="0" borderId="108" xfId="6" applyBorder="1" applyAlignment="1">
      <alignment horizontal="center"/>
    </xf>
    <xf numFmtId="0" fontId="24" fillId="0" borderId="10" xfId="6" applyBorder="1" applyAlignment="1">
      <alignment horizontal="center"/>
    </xf>
    <xf numFmtId="0" fontId="79" fillId="0" borderId="2" xfId="6" applyFont="1" applyBorder="1"/>
    <xf numFmtId="1" fontId="79" fillId="0" borderId="1" xfId="6" applyNumberFormat="1" applyFont="1" applyBorder="1"/>
    <xf numFmtId="0" fontId="79" fillId="0" borderId="10" xfId="6" applyFont="1" applyBorder="1" applyAlignment="1">
      <alignment horizontal="right"/>
    </xf>
    <xf numFmtId="0" fontId="24" fillId="0" borderId="109" xfId="6" applyBorder="1" applyAlignment="1">
      <alignment horizontal="right"/>
    </xf>
    <xf numFmtId="183" fontId="24" fillId="2" borderId="3" xfId="6" applyNumberFormat="1" applyFill="1" applyBorder="1" applyAlignment="1">
      <alignment horizontal="center"/>
    </xf>
    <xf numFmtId="182" fontId="24" fillId="2" borderId="110" xfId="6" applyNumberFormat="1" applyFill="1" applyBorder="1" applyAlignment="1">
      <alignment horizontal="center"/>
    </xf>
    <xf numFmtId="183" fontId="24" fillId="2" borderId="111" xfId="6" applyNumberFormat="1" applyFill="1" applyBorder="1" applyAlignment="1">
      <alignment horizontal="center"/>
    </xf>
    <xf numFmtId="1" fontId="24" fillId="2" borderId="4" xfId="6" applyNumberFormat="1" applyFill="1" applyBorder="1" applyAlignment="1">
      <alignment horizontal="center"/>
    </xf>
    <xf numFmtId="0" fontId="24" fillId="2" borderId="1" xfId="6" applyFill="1" applyBorder="1" applyAlignment="1">
      <alignment horizontal="center"/>
    </xf>
    <xf numFmtId="0" fontId="24" fillId="2" borderId="1" xfId="6" applyFill="1" applyBorder="1"/>
    <xf numFmtId="0" fontId="24" fillId="2" borderId="109" xfId="6" applyFill="1" applyBorder="1" applyAlignment="1">
      <alignment horizontal="right"/>
    </xf>
    <xf numFmtId="0" fontId="24" fillId="2" borderId="0" xfId="6" applyFill="1"/>
    <xf numFmtId="183" fontId="24" fillId="2" borderId="2" xfId="6" applyNumberFormat="1" applyFill="1" applyBorder="1" applyAlignment="1">
      <alignment horizontal="center"/>
    </xf>
    <xf numFmtId="0" fontId="80" fillId="0" borderId="0" xfId="6" applyFont="1"/>
    <xf numFmtId="0" fontId="69" fillId="0" borderId="0" xfId="6" applyFont="1"/>
    <xf numFmtId="0" fontId="81" fillId="0" borderId="0" xfId="6" applyFont="1"/>
    <xf numFmtId="1" fontId="72" fillId="3" borderId="4" xfId="6" applyNumberFormat="1" applyFont="1" applyFill="1" applyBorder="1" applyAlignment="1">
      <alignment horizontal="center"/>
    </xf>
    <xf numFmtId="1" fontId="72" fillId="3" borderId="1" xfId="6" applyNumberFormat="1" applyFont="1" applyFill="1" applyBorder="1" applyAlignment="1">
      <alignment horizontal="center"/>
    </xf>
    <xf numFmtId="183" fontId="82" fillId="2" borderId="4" xfId="6" applyNumberFormat="1" applyFont="1" applyFill="1" applyBorder="1" applyAlignment="1">
      <alignment horizontal="center"/>
    </xf>
    <xf numFmtId="183" fontId="82" fillId="2" borderId="2" xfId="6" applyNumberFormat="1" applyFont="1" applyFill="1" applyBorder="1" applyAlignment="1">
      <alignment horizontal="center"/>
    </xf>
  </cellXfs>
  <cellStyles count="19">
    <cellStyle name="パーセント" xfId="18" builtinId="5"/>
    <cellStyle name="パーセント 2" xfId="4" xr:uid="{865A1727-F68B-4132-A988-4A096EC5C5BD}"/>
    <cellStyle name="パーセント 3" xfId="12" xr:uid="{EC309CC5-F387-45C9-AB18-C291DB7912AD}"/>
    <cellStyle name="ハイパーリンク 2" xfId="3" xr:uid="{4252CE5A-6F96-4B81-92A6-74FFC194B165}"/>
    <cellStyle name="通貨 2" xfId="17" xr:uid="{E3141F8D-95DD-4C18-9F58-1341C5ED0A12}"/>
    <cellStyle name="標準" xfId="0" builtinId="0"/>
    <cellStyle name="標準 2" xfId="8" xr:uid="{8D722F46-AFB7-476F-80B6-2ED0E0747508}"/>
    <cellStyle name="標準 2 2" xfId="6" xr:uid="{AEFBA19F-EECD-44C9-9E1E-A2E1BC843D3B}"/>
    <cellStyle name="標準 2 3" xfId="10" xr:uid="{A2DDB83A-D7F8-4E3C-BA6C-8DFB3D4199E4}"/>
    <cellStyle name="標準 3" xfId="9" xr:uid="{E17954A6-7F3A-460C-B983-D0567D45093A}"/>
    <cellStyle name="標準 3 2" xfId="7" xr:uid="{1EE91046-B6AF-4B59-A969-0D580BC9E698}"/>
    <cellStyle name="標準 4" xfId="11" xr:uid="{C74FFC41-DE0A-4B48-895F-9D332005D484}"/>
    <cellStyle name="標準 5" xfId="1" xr:uid="{18C083EE-3654-4696-88C4-95AE73188128}"/>
    <cellStyle name="標準 6" xfId="15" xr:uid="{8FDFE4EF-1EE7-419C-8DBE-237D4D9B6334}"/>
    <cellStyle name="標準 7" xfId="16" xr:uid="{5243736C-87F5-4F6E-862C-586D7FF072D5}"/>
    <cellStyle name="標準 8" xfId="5" xr:uid="{C89B02E5-DD2B-47AD-A099-775FF78E5052}"/>
    <cellStyle name="標準_ATBCブロックフロー (3)" xfId="2" xr:uid="{BAF63971-EF91-4FD1-97E1-B4BEFF9FFE06}"/>
    <cellStyle name="標準_回収トルエン" xfId="14" xr:uid="{8E82B342-4620-463F-B090-6D4D41BCD59D}"/>
    <cellStyle name="標準_原単位" xfId="13" xr:uid="{36CA2CF5-B685-4D04-AD54-DEDF625F5926}"/>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1.xml"/><Relationship Id="rId39" Type="http://schemas.openxmlformats.org/officeDocument/2006/relationships/externalLink" Target="externalLinks/externalLink14.xml"/><Relationship Id="rId21" Type="http://schemas.openxmlformats.org/officeDocument/2006/relationships/worksheet" Target="worksheets/sheet21.xml"/><Relationship Id="rId34" Type="http://schemas.openxmlformats.org/officeDocument/2006/relationships/externalLink" Target="externalLinks/externalLink9.xml"/><Relationship Id="rId42" Type="http://schemas.openxmlformats.org/officeDocument/2006/relationships/externalLink" Target="externalLinks/externalLink17.xml"/><Relationship Id="rId47" Type="http://schemas.openxmlformats.org/officeDocument/2006/relationships/externalLink" Target="externalLinks/externalLink22.xml"/><Relationship Id="rId50" Type="http://schemas.openxmlformats.org/officeDocument/2006/relationships/externalLink" Target="externalLinks/externalLink25.xml"/><Relationship Id="rId55" Type="http://schemas.openxmlformats.org/officeDocument/2006/relationships/externalLink" Target="externalLinks/externalLink30.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externalLink" Target="externalLinks/externalLink4.xml"/><Relationship Id="rId41" Type="http://schemas.openxmlformats.org/officeDocument/2006/relationships/externalLink" Target="externalLinks/externalLink16.xml"/><Relationship Id="rId54" Type="http://schemas.openxmlformats.org/officeDocument/2006/relationships/externalLink" Target="externalLinks/externalLink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externalLink" Target="externalLinks/externalLink7.xml"/><Relationship Id="rId37" Type="http://schemas.openxmlformats.org/officeDocument/2006/relationships/externalLink" Target="externalLinks/externalLink12.xml"/><Relationship Id="rId40" Type="http://schemas.openxmlformats.org/officeDocument/2006/relationships/externalLink" Target="externalLinks/externalLink15.xml"/><Relationship Id="rId45" Type="http://schemas.openxmlformats.org/officeDocument/2006/relationships/externalLink" Target="externalLinks/externalLink20.xml"/><Relationship Id="rId53" Type="http://schemas.openxmlformats.org/officeDocument/2006/relationships/externalLink" Target="externalLinks/externalLink28.xml"/><Relationship Id="rId58"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externalLink" Target="externalLinks/externalLink3.xml"/><Relationship Id="rId36" Type="http://schemas.openxmlformats.org/officeDocument/2006/relationships/externalLink" Target="externalLinks/externalLink11.xml"/><Relationship Id="rId49" Type="http://schemas.openxmlformats.org/officeDocument/2006/relationships/externalLink" Target="externalLinks/externalLink24.xml"/><Relationship Id="rId57" Type="http://schemas.openxmlformats.org/officeDocument/2006/relationships/externalLink" Target="externalLinks/externalLink32.xml"/><Relationship Id="rId61"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externalLink" Target="externalLinks/externalLink6.xml"/><Relationship Id="rId44" Type="http://schemas.openxmlformats.org/officeDocument/2006/relationships/externalLink" Target="externalLinks/externalLink19.xml"/><Relationship Id="rId52" Type="http://schemas.openxmlformats.org/officeDocument/2006/relationships/externalLink" Target="externalLinks/externalLink27.xml"/><Relationship Id="rId6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externalLink" Target="externalLinks/externalLink2.xml"/><Relationship Id="rId30" Type="http://schemas.openxmlformats.org/officeDocument/2006/relationships/externalLink" Target="externalLinks/externalLink5.xml"/><Relationship Id="rId35" Type="http://schemas.openxmlformats.org/officeDocument/2006/relationships/externalLink" Target="externalLinks/externalLink10.xml"/><Relationship Id="rId43" Type="http://schemas.openxmlformats.org/officeDocument/2006/relationships/externalLink" Target="externalLinks/externalLink18.xml"/><Relationship Id="rId48" Type="http://schemas.openxmlformats.org/officeDocument/2006/relationships/externalLink" Target="externalLinks/externalLink23.xml"/><Relationship Id="rId56" Type="http://schemas.openxmlformats.org/officeDocument/2006/relationships/externalLink" Target="externalLinks/externalLink31.xml"/><Relationship Id="rId8" Type="http://schemas.openxmlformats.org/officeDocument/2006/relationships/worksheet" Target="worksheets/sheet8.xml"/><Relationship Id="rId51" Type="http://schemas.openxmlformats.org/officeDocument/2006/relationships/externalLink" Target="externalLinks/externalLink26.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externalLink" Target="externalLinks/externalLink8.xml"/><Relationship Id="rId38" Type="http://schemas.openxmlformats.org/officeDocument/2006/relationships/externalLink" Target="externalLinks/externalLink13.xml"/><Relationship Id="rId46" Type="http://schemas.openxmlformats.org/officeDocument/2006/relationships/externalLink" Target="externalLinks/externalLink21.xml"/><Relationship Id="rId59" Type="http://schemas.openxmlformats.org/officeDocument/2006/relationships/styles" Target="styles.xml"/></Relationships>
</file>

<file path=xl/charts/_rels/chart3.xml.rels><?xml version="1.0" encoding="UTF-8" standalone="yes"?>
<Relationships xmlns="http://schemas.openxmlformats.org/package/2006/relationships"><Relationship Id="rId1" Type="http://schemas.openxmlformats.org/officeDocument/2006/relationships/chartUserShapes" Target="../drawings/drawing13.xml"/></Relationships>
</file>

<file path=xl/charts/_rels/chart5.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200" b="0" i="0" u="none" strike="noStrike" baseline="0">
                <a:solidFill>
                  <a:srgbClr val="000000"/>
                </a:solidFill>
                <a:latin typeface="ＭＳ Ｐゴシック"/>
                <a:ea typeface="ＭＳ Ｐゴシック"/>
                <a:cs typeface="ＭＳ Ｐゴシック"/>
              </a:defRPr>
            </a:pPr>
            <a:r>
              <a:rPr lang="ja-JP" altLang="en-US"/>
              <a:t>トルエン</a:t>
            </a:r>
          </a:p>
        </c:rich>
      </c:tx>
      <c:layout>
        <c:manualLayout>
          <c:xMode val="edge"/>
          <c:yMode val="edge"/>
          <c:x val="0.46635207789109007"/>
          <c:y val="3.4591194968553458E-2"/>
        </c:manualLayout>
      </c:layout>
      <c:overlay val="0"/>
      <c:spPr>
        <a:noFill/>
        <a:ln w="25400">
          <a:noFill/>
        </a:ln>
      </c:spPr>
    </c:title>
    <c:autoTitleDeleted val="0"/>
    <c:plotArea>
      <c:layout>
        <c:manualLayout>
          <c:layoutTarget val="inner"/>
          <c:xMode val="edge"/>
          <c:yMode val="edge"/>
          <c:x val="8.1464037517546717E-2"/>
          <c:y val="0.16352251474828872"/>
          <c:w val="0.80165335470165533"/>
          <c:h val="0.62893274903187968"/>
        </c:manualLayout>
      </c:layout>
      <c:lineChart>
        <c:grouping val="standard"/>
        <c:varyColors val="0"/>
        <c:ser>
          <c:idx val="0"/>
          <c:order val="0"/>
          <c:tx>
            <c:strRef>
              <c:f>Ｅトルグラフ!$D$2</c:f>
              <c:strCache>
                <c:ptCount val="1"/>
                <c:pt idx="0">
                  <c:v>トルエン</c:v>
                </c:pt>
              </c:strCache>
            </c:strRef>
          </c:tx>
          <c:spPr>
            <a:ln w="12700">
              <a:solidFill>
                <a:srgbClr val="000080"/>
              </a:solidFill>
              <a:prstDash val="solid"/>
            </a:ln>
          </c:spPr>
          <c:marker>
            <c:symbol val="diamond"/>
            <c:size val="5"/>
            <c:spPr>
              <a:solidFill>
                <a:srgbClr val="000080"/>
              </a:solidFill>
              <a:ln>
                <a:solidFill>
                  <a:srgbClr val="000080"/>
                </a:solidFill>
                <a:prstDash val="solid"/>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Ｅトルグラフ!$D$4:$D$53</c:f>
              <c:numCache>
                <c:formatCode>0.00_ </c:formatCode>
                <c:ptCount val="50"/>
                <c:pt idx="0">
                  <c:v>83.1</c:v>
                </c:pt>
                <c:pt idx="1">
                  <c:v>80.2</c:v>
                </c:pt>
                <c:pt idx="2">
                  <c:v>84.5</c:v>
                </c:pt>
                <c:pt idx="3">
                  <c:v>84.7</c:v>
                </c:pt>
                <c:pt idx="4">
                  <c:v>84.65</c:v>
                </c:pt>
                <c:pt idx="5">
                  <c:v>82.66</c:v>
                </c:pt>
                <c:pt idx="6">
                  <c:v>83.98</c:v>
                </c:pt>
                <c:pt idx="7">
                  <c:v>83.07</c:v>
                </c:pt>
                <c:pt idx="8">
                  <c:v>84.18</c:v>
                </c:pt>
                <c:pt idx="9">
                  <c:v>85.2</c:v>
                </c:pt>
                <c:pt idx="10">
                  <c:v>89.16</c:v>
                </c:pt>
                <c:pt idx="11">
                  <c:v>88.76</c:v>
                </c:pt>
                <c:pt idx="12">
                  <c:v>89</c:v>
                </c:pt>
                <c:pt idx="13">
                  <c:v>88.37</c:v>
                </c:pt>
                <c:pt idx="14">
                  <c:v>89.46</c:v>
                </c:pt>
                <c:pt idx="15">
                  <c:v>90.12</c:v>
                </c:pt>
                <c:pt idx="16">
                  <c:v>89.34</c:v>
                </c:pt>
                <c:pt idx="17">
                  <c:v>88.97</c:v>
                </c:pt>
                <c:pt idx="18">
                  <c:v>88.53</c:v>
                </c:pt>
                <c:pt idx="19">
                  <c:v>88.88</c:v>
                </c:pt>
                <c:pt idx="20">
                  <c:v>87.38</c:v>
                </c:pt>
                <c:pt idx="21">
                  <c:v>89.04</c:v>
                </c:pt>
                <c:pt idx="22">
                  <c:v>89.08</c:v>
                </c:pt>
                <c:pt idx="23">
                  <c:v>88.15</c:v>
                </c:pt>
                <c:pt idx="24">
                  <c:v>89.3</c:v>
                </c:pt>
                <c:pt idx="25">
                  <c:v>90.19</c:v>
                </c:pt>
                <c:pt idx="26">
                  <c:v>89.21</c:v>
                </c:pt>
                <c:pt idx="27">
                  <c:v>88.86</c:v>
                </c:pt>
                <c:pt idx="28">
                  <c:v>88.8</c:v>
                </c:pt>
                <c:pt idx="29">
                  <c:v>90.04</c:v>
                </c:pt>
                <c:pt idx="30">
                  <c:v>88.56</c:v>
                </c:pt>
                <c:pt idx="31">
                  <c:v>89.75</c:v>
                </c:pt>
                <c:pt idx="32">
                  <c:v>88.26</c:v>
                </c:pt>
                <c:pt idx="33">
                  <c:v>88.16</c:v>
                </c:pt>
                <c:pt idx="34">
                  <c:v>88.8</c:v>
                </c:pt>
                <c:pt idx="35">
                  <c:v>89.51</c:v>
                </c:pt>
                <c:pt idx="36">
                  <c:v>92.85</c:v>
                </c:pt>
                <c:pt idx="37">
                  <c:v>88.09</c:v>
                </c:pt>
                <c:pt idx="38">
                  <c:v>84.65</c:v>
                </c:pt>
                <c:pt idx="39">
                  <c:v>95.34</c:v>
                </c:pt>
                <c:pt idx="40">
                  <c:v>91.45</c:v>
                </c:pt>
                <c:pt idx="41">
                  <c:v>88.14</c:v>
                </c:pt>
                <c:pt idx="42">
                  <c:v>92.46</c:v>
                </c:pt>
                <c:pt idx="43">
                  <c:v>90.74</c:v>
                </c:pt>
                <c:pt idx="44">
                  <c:v>91.13</c:v>
                </c:pt>
                <c:pt idx="45">
                  <c:v>90.42</c:v>
                </c:pt>
                <c:pt idx="46">
                  <c:v>90.93</c:v>
                </c:pt>
                <c:pt idx="47">
                  <c:v>91.02</c:v>
                </c:pt>
                <c:pt idx="48">
                  <c:v>89.78</c:v>
                </c:pt>
                <c:pt idx="49">
                  <c:v>90.07</c:v>
                </c:pt>
              </c:numCache>
            </c:numRef>
          </c:val>
          <c:smooth val="0"/>
          <c:extLst>
            <c:ext xmlns:c16="http://schemas.microsoft.com/office/drawing/2014/chart" uri="{C3380CC4-5D6E-409C-BE32-E72D297353CC}">
              <c16:uniqueId val="{00000000-18B3-403D-99CB-F369BBF47F2A}"/>
            </c:ext>
          </c:extLst>
        </c:ser>
        <c:ser>
          <c:idx val="1"/>
          <c:order val="1"/>
          <c:tx>
            <c:strRef>
              <c:f>Ｅトルグラフ!$E$2</c:f>
              <c:strCache>
                <c:ptCount val="1"/>
                <c:pt idx="0">
                  <c:v>平均</c:v>
                </c:pt>
              </c:strCache>
            </c:strRef>
          </c:tx>
          <c:spPr>
            <a:ln w="25400">
              <a:solidFill>
                <a:srgbClr val="0000FF"/>
              </a:solidFill>
              <a:prstDash val="solid"/>
            </a:ln>
          </c:spPr>
          <c:marker>
            <c:symbol val="square"/>
            <c:size val="7"/>
            <c:spPr>
              <a:noFill/>
              <a:ln w="9525">
                <a:noFill/>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Ｅトルグラフ!$E$4:$E$53</c:f>
              <c:numCache>
                <c:formatCode>0.00_ </c:formatCode>
                <c:ptCount val="50"/>
                <c:pt idx="0">
                  <c:v>88.161800000000028</c:v>
                </c:pt>
                <c:pt idx="1">
                  <c:v>88.161800000000028</c:v>
                </c:pt>
                <c:pt idx="2">
                  <c:v>88.161800000000028</c:v>
                </c:pt>
                <c:pt idx="3">
                  <c:v>88.161800000000028</c:v>
                </c:pt>
                <c:pt idx="4">
                  <c:v>88.161800000000028</c:v>
                </c:pt>
                <c:pt idx="5">
                  <c:v>88.161800000000028</c:v>
                </c:pt>
                <c:pt idx="6">
                  <c:v>88.161800000000028</c:v>
                </c:pt>
                <c:pt idx="7">
                  <c:v>88.161800000000028</c:v>
                </c:pt>
                <c:pt idx="8">
                  <c:v>88.161800000000028</c:v>
                </c:pt>
                <c:pt idx="9">
                  <c:v>88.161800000000028</c:v>
                </c:pt>
                <c:pt idx="10">
                  <c:v>88.161800000000028</c:v>
                </c:pt>
                <c:pt idx="11">
                  <c:v>88.161800000000028</c:v>
                </c:pt>
                <c:pt idx="12">
                  <c:v>88.161800000000028</c:v>
                </c:pt>
                <c:pt idx="13">
                  <c:v>88.161800000000028</c:v>
                </c:pt>
                <c:pt idx="14">
                  <c:v>88.161800000000028</c:v>
                </c:pt>
                <c:pt idx="15">
                  <c:v>88.161800000000028</c:v>
                </c:pt>
                <c:pt idx="16">
                  <c:v>88.161800000000028</c:v>
                </c:pt>
                <c:pt idx="17">
                  <c:v>88.161800000000028</c:v>
                </c:pt>
                <c:pt idx="18">
                  <c:v>88.161800000000028</c:v>
                </c:pt>
                <c:pt idx="19">
                  <c:v>88.161800000000028</c:v>
                </c:pt>
                <c:pt idx="20">
                  <c:v>88.161800000000028</c:v>
                </c:pt>
                <c:pt idx="21">
                  <c:v>88.161800000000028</c:v>
                </c:pt>
                <c:pt idx="22">
                  <c:v>88.161800000000028</c:v>
                </c:pt>
                <c:pt idx="23">
                  <c:v>88.161800000000028</c:v>
                </c:pt>
                <c:pt idx="24">
                  <c:v>88.161800000000028</c:v>
                </c:pt>
                <c:pt idx="25">
                  <c:v>88.161800000000028</c:v>
                </c:pt>
                <c:pt idx="26">
                  <c:v>88.161800000000028</c:v>
                </c:pt>
                <c:pt idx="27">
                  <c:v>88.161800000000028</c:v>
                </c:pt>
                <c:pt idx="28">
                  <c:v>88.161800000000028</c:v>
                </c:pt>
                <c:pt idx="29">
                  <c:v>88.161800000000028</c:v>
                </c:pt>
                <c:pt idx="30">
                  <c:v>88.161800000000028</c:v>
                </c:pt>
                <c:pt idx="31">
                  <c:v>88.161800000000028</c:v>
                </c:pt>
                <c:pt idx="32">
                  <c:v>88.161800000000028</c:v>
                </c:pt>
                <c:pt idx="33">
                  <c:v>88.161800000000028</c:v>
                </c:pt>
                <c:pt idx="34">
                  <c:v>88.161800000000028</c:v>
                </c:pt>
                <c:pt idx="35">
                  <c:v>88.161800000000028</c:v>
                </c:pt>
                <c:pt idx="36">
                  <c:v>88.161800000000028</c:v>
                </c:pt>
                <c:pt idx="37">
                  <c:v>88.161800000000028</c:v>
                </c:pt>
                <c:pt idx="38">
                  <c:v>88.161800000000028</c:v>
                </c:pt>
                <c:pt idx="39">
                  <c:v>88.161800000000028</c:v>
                </c:pt>
                <c:pt idx="40">
                  <c:v>88.161800000000028</c:v>
                </c:pt>
                <c:pt idx="41">
                  <c:v>88.161800000000028</c:v>
                </c:pt>
                <c:pt idx="42">
                  <c:v>88.161800000000028</c:v>
                </c:pt>
                <c:pt idx="43">
                  <c:v>88.161800000000028</c:v>
                </c:pt>
                <c:pt idx="44">
                  <c:v>88.161800000000028</c:v>
                </c:pt>
                <c:pt idx="45">
                  <c:v>88.161800000000028</c:v>
                </c:pt>
                <c:pt idx="46">
                  <c:v>88.161800000000028</c:v>
                </c:pt>
                <c:pt idx="47">
                  <c:v>88.161800000000028</c:v>
                </c:pt>
                <c:pt idx="48">
                  <c:v>88.161800000000028</c:v>
                </c:pt>
                <c:pt idx="49">
                  <c:v>88.161800000000028</c:v>
                </c:pt>
              </c:numCache>
            </c:numRef>
          </c:val>
          <c:smooth val="0"/>
          <c:extLst>
            <c:ext xmlns:c16="http://schemas.microsoft.com/office/drawing/2014/chart" uri="{C3380CC4-5D6E-409C-BE32-E72D297353CC}">
              <c16:uniqueId val="{00000001-18B3-403D-99CB-F369BBF47F2A}"/>
            </c:ext>
          </c:extLst>
        </c:ser>
        <c:ser>
          <c:idx val="2"/>
          <c:order val="2"/>
          <c:tx>
            <c:strRef>
              <c:f>Ｅトルグラフ!$F$2</c:f>
              <c:strCache>
                <c:ptCount val="1"/>
                <c:pt idx="0">
                  <c:v>ＵＣＬ</c:v>
                </c:pt>
              </c:strCache>
            </c:strRef>
          </c:tx>
          <c:spPr>
            <a:ln w="25400">
              <a:solidFill>
                <a:srgbClr val="00FF00"/>
              </a:solidFill>
              <a:prstDash val="solid"/>
            </a:ln>
          </c:spPr>
          <c:marker>
            <c:symbol val="none"/>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Ｅトルグラフ!$F$4:$F$53</c:f>
              <c:numCache>
                <c:formatCode>0.00_ </c:formatCode>
                <c:ptCount val="50"/>
                <c:pt idx="0">
                  <c:v>97.318159496245784</c:v>
                </c:pt>
                <c:pt idx="1">
                  <c:v>97.318159496245784</c:v>
                </c:pt>
                <c:pt idx="2">
                  <c:v>97.318159496245784</c:v>
                </c:pt>
                <c:pt idx="3">
                  <c:v>97.318159496245784</c:v>
                </c:pt>
                <c:pt idx="4">
                  <c:v>97.318159496245784</c:v>
                </c:pt>
                <c:pt idx="5">
                  <c:v>97.318159496245784</c:v>
                </c:pt>
                <c:pt idx="6">
                  <c:v>97.318159496245784</c:v>
                </c:pt>
                <c:pt idx="7">
                  <c:v>97.318159496245784</c:v>
                </c:pt>
                <c:pt idx="8">
                  <c:v>97.318159496245784</c:v>
                </c:pt>
                <c:pt idx="9">
                  <c:v>97.318159496245784</c:v>
                </c:pt>
                <c:pt idx="10">
                  <c:v>97.318159496245784</c:v>
                </c:pt>
                <c:pt idx="11">
                  <c:v>97.318159496245784</c:v>
                </c:pt>
                <c:pt idx="12">
                  <c:v>97.318159496245784</c:v>
                </c:pt>
                <c:pt idx="13">
                  <c:v>97.318159496245784</c:v>
                </c:pt>
                <c:pt idx="14">
                  <c:v>97.318159496245784</c:v>
                </c:pt>
                <c:pt idx="15">
                  <c:v>97.318159496245784</c:v>
                </c:pt>
                <c:pt idx="16">
                  <c:v>97.318159496245784</c:v>
                </c:pt>
                <c:pt idx="17">
                  <c:v>97.318159496245784</c:v>
                </c:pt>
                <c:pt idx="18">
                  <c:v>97.318159496245784</c:v>
                </c:pt>
                <c:pt idx="19">
                  <c:v>97.318159496245784</c:v>
                </c:pt>
                <c:pt idx="20">
                  <c:v>97.318159496245784</c:v>
                </c:pt>
                <c:pt idx="21">
                  <c:v>97.318159496245784</c:v>
                </c:pt>
                <c:pt idx="22">
                  <c:v>97.318159496245784</c:v>
                </c:pt>
                <c:pt idx="23">
                  <c:v>97.318159496245784</c:v>
                </c:pt>
                <c:pt idx="24">
                  <c:v>97.318159496245784</c:v>
                </c:pt>
                <c:pt idx="25">
                  <c:v>97.318159496245784</c:v>
                </c:pt>
                <c:pt idx="26">
                  <c:v>97.318159496245784</c:v>
                </c:pt>
                <c:pt idx="27">
                  <c:v>97.318159496245784</c:v>
                </c:pt>
                <c:pt idx="28">
                  <c:v>97.318159496245784</c:v>
                </c:pt>
                <c:pt idx="29">
                  <c:v>97.318159496245784</c:v>
                </c:pt>
                <c:pt idx="30">
                  <c:v>97.318159496245784</c:v>
                </c:pt>
                <c:pt idx="31">
                  <c:v>97.318159496245784</c:v>
                </c:pt>
                <c:pt idx="32">
                  <c:v>97.318159496245784</c:v>
                </c:pt>
                <c:pt idx="33">
                  <c:v>97.318159496245784</c:v>
                </c:pt>
                <c:pt idx="34">
                  <c:v>97.318159496245784</c:v>
                </c:pt>
                <c:pt idx="35">
                  <c:v>97.318159496245784</c:v>
                </c:pt>
                <c:pt idx="36">
                  <c:v>97.318159496245784</c:v>
                </c:pt>
                <c:pt idx="37">
                  <c:v>97.318159496245784</c:v>
                </c:pt>
                <c:pt idx="38">
                  <c:v>97.318159496245784</c:v>
                </c:pt>
                <c:pt idx="39">
                  <c:v>97.318159496245784</c:v>
                </c:pt>
                <c:pt idx="40">
                  <c:v>97.318159496245784</c:v>
                </c:pt>
                <c:pt idx="41">
                  <c:v>97.318159496245784</c:v>
                </c:pt>
                <c:pt idx="42">
                  <c:v>97.318159496245784</c:v>
                </c:pt>
                <c:pt idx="43">
                  <c:v>97.318159496245784</c:v>
                </c:pt>
                <c:pt idx="44">
                  <c:v>97.318159496245784</c:v>
                </c:pt>
                <c:pt idx="45">
                  <c:v>97.318159496245784</c:v>
                </c:pt>
                <c:pt idx="46">
                  <c:v>97.318159496245784</c:v>
                </c:pt>
                <c:pt idx="47">
                  <c:v>97.318159496245784</c:v>
                </c:pt>
                <c:pt idx="48">
                  <c:v>97.318159496245784</c:v>
                </c:pt>
                <c:pt idx="49">
                  <c:v>97.318159496245784</c:v>
                </c:pt>
              </c:numCache>
            </c:numRef>
          </c:val>
          <c:smooth val="0"/>
          <c:extLst>
            <c:ext xmlns:c16="http://schemas.microsoft.com/office/drawing/2014/chart" uri="{C3380CC4-5D6E-409C-BE32-E72D297353CC}">
              <c16:uniqueId val="{00000002-18B3-403D-99CB-F369BBF47F2A}"/>
            </c:ext>
          </c:extLst>
        </c:ser>
        <c:ser>
          <c:idx val="3"/>
          <c:order val="3"/>
          <c:tx>
            <c:strRef>
              <c:f>Ｅトルグラフ!$G$2</c:f>
              <c:strCache>
                <c:ptCount val="1"/>
                <c:pt idx="0">
                  <c:v>ＬＣＬ</c:v>
                </c:pt>
              </c:strCache>
            </c:strRef>
          </c:tx>
          <c:spPr>
            <a:ln w="25400">
              <a:solidFill>
                <a:srgbClr val="00FF00"/>
              </a:solidFill>
              <a:prstDash val="solid"/>
            </a:ln>
          </c:spPr>
          <c:marker>
            <c:symbol val="none"/>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Ｅトルグラフ!$G$4:$G$53</c:f>
              <c:numCache>
                <c:formatCode>0.00_ </c:formatCode>
                <c:ptCount val="50"/>
                <c:pt idx="0">
                  <c:v>79.005440503754272</c:v>
                </c:pt>
                <c:pt idx="1">
                  <c:v>79.005440503754272</c:v>
                </c:pt>
                <c:pt idx="2">
                  <c:v>79.005440503754272</c:v>
                </c:pt>
                <c:pt idx="3">
                  <c:v>79.005440503754272</c:v>
                </c:pt>
                <c:pt idx="4">
                  <c:v>79.005440503754272</c:v>
                </c:pt>
                <c:pt idx="5">
                  <c:v>79.005440503754272</c:v>
                </c:pt>
                <c:pt idx="6">
                  <c:v>79.005440503754272</c:v>
                </c:pt>
                <c:pt idx="7">
                  <c:v>79.005440503754272</c:v>
                </c:pt>
                <c:pt idx="8">
                  <c:v>79.005440503754272</c:v>
                </c:pt>
                <c:pt idx="9">
                  <c:v>79.005440503754272</c:v>
                </c:pt>
                <c:pt idx="10">
                  <c:v>79.005440503754272</c:v>
                </c:pt>
                <c:pt idx="11">
                  <c:v>79.005440503754272</c:v>
                </c:pt>
                <c:pt idx="12">
                  <c:v>79.005440503754272</c:v>
                </c:pt>
                <c:pt idx="13">
                  <c:v>79.005440503754272</c:v>
                </c:pt>
                <c:pt idx="14">
                  <c:v>79.005440503754272</c:v>
                </c:pt>
                <c:pt idx="15">
                  <c:v>79.005440503754272</c:v>
                </c:pt>
                <c:pt idx="16">
                  <c:v>79.005440503754272</c:v>
                </c:pt>
                <c:pt idx="17">
                  <c:v>79.005440503754272</c:v>
                </c:pt>
                <c:pt idx="18">
                  <c:v>79.005440503754272</c:v>
                </c:pt>
                <c:pt idx="19">
                  <c:v>79.005440503754272</c:v>
                </c:pt>
                <c:pt idx="20">
                  <c:v>79.005440503754272</c:v>
                </c:pt>
                <c:pt idx="21">
                  <c:v>79.005440503754272</c:v>
                </c:pt>
                <c:pt idx="22">
                  <c:v>79.005440503754272</c:v>
                </c:pt>
                <c:pt idx="23">
                  <c:v>79.005440503754272</c:v>
                </c:pt>
                <c:pt idx="24">
                  <c:v>79.005440503754272</c:v>
                </c:pt>
                <c:pt idx="25">
                  <c:v>79.005440503754272</c:v>
                </c:pt>
                <c:pt idx="26">
                  <c:v>79.005440503754272</c:v>
                </c:pt>
                <c:pt idx="27">
                  <c:v>79.005440503754272</c:v>
                </c:pt>
                <c:pt idx="28">
                  <c:v>79.005440503754272</c:v>
                </c:pt>
                <c:pt idx="29">
                  <c:v>79.005440503754272</c:v>
                </c:pt>
                <c:pt idx="30">
                  <c:v>79.005440503754272</c:v>
                </c:pt>
                <c:pt idx="31">
                  <c:v>79.005440503754272</c:v>
                </c:pt>
                <c:pt idx="32">
                  <c:v>79.005440503754272</c:v>
                </c:pt>
                <c:pt idx="33">
                  <c:v>79.005440503754272</c:v>
                </c:pt>
                <c:pt idx="34">
                  <c:v>79.005440503754272</c:v>
                </c:pt>
                <c:pt idx="35">
                  <c:v>79.005440503754272</c:v>
                </c:pt>
                <c:pt idx="36">
                  <c:v>79.005440503754272</c:v>
                </c:pt>
                <c:pt idx="37">
                  <c:v>79.005440503754272</c:v>
                </c:pt>
                <c:pt idx="38">
                  <c:v>79.005440503754272</c:v>
                </c:pt>
                <c:pt idx="39">
                  <c:v>79.005440503754272</c:v>
                </c:pt>
                <c:pt idx="40">
                  <c:v>79.005440503754272</c:v>
                </c:pt>
                <c:pt idx="41">
                  <c:v>79.005440503754272</c:v>
                </c:pt>
                <c:pt idx="42">
                  <c:v>79.005440503754272</c:v>
                </c:pt>
                <c:pt idx="43">
                  <c:v>79.005440503754272</c:v>
                </c:pt>
                <c:pt idx="44">
                  <c:v>79.005440503754272</c:v>
                </c:pt>
                <c:pt idx="45">
                  <c:v>79.005440503754272</c:v>
                </c:pt>
                <c:pt idx="46">
                  <c:v>79.005440503754272</c:v>
                </c:pt>
                <c:pt idx="47">
                  <c:v>79.005440503754272</c:v>
                </c:pt>
                <c:pt idx="48">
                  <c:v>79.005440503754272</c:v>
                </c:pt>
                <c:pt idx="49">
                  <c:v>79.005440503754272</c:v>
                </c:pt>
              </c:numCache>
            </c:numRef>
          </c:val>
          <c:smooth val="0"/>
          <c:extLst>
            <c:ext xmlns:c16="http://schemas.microsoft.com/office/drawing/2014/chart" uri="{C3380CC4-5D6E-409C-BE32-E72D297353CC}">
              <c16:uniqueId val="{00000003-18B3-403D-99CB-F369BBF47F2A}"/>
            </c:ext>
          </c:extLst>
        </c:ser>
        <c:dLbls>
          <c:showLegendKey val="0"/>
          <c:showVal val="0"/>
          <c:showCatName val="0"/>
          <c:showSerName val="0"/>
          <c:showPercent val="0"/>
          <c:showBubbleSize val="0"/>
        </c:dLbls>
        <c:marker val="1"/>
        <c:smooth val="0"/>
        <c:axId val="129852928"/>
        <c:axId val="129854464"/>
      </c:lineChart>
      <c:catAx>
        <c:axId val="129852928"/>
        <c:scaling>
          <c:orientation val="minMax"/>
        </c:scaling>
        <c:delete val="0"/>
        <c:axPos val="b"/>
        <c:numFmt formatCode="0_ " sourceLinked="0"/>
        <c:majorTickMark val="in"/>
        <c:minorTickMark val="none"/>
        <c:tickLblPos val="nextTo"/>
        <c:spPr>
          <a:ln w="3175">
            <a:solidFill>
              <a:srgbClr val="000000"/>
            </a:solidFill>
            <a:prstDash val="solid"/>
          </a:ln>
        </c:spPr>
        <c:txPr>
          <a:bodyPr rot="-5400000" vert="horz"/>
          <a:lstStyle/>
          <a:p>
            <a:pPr>
              <a:defRPr sz="800" b="0" i="0" u="none" strike="noStrike" baseline="0">
                <a:solidFill>
                  <a:srgbClr val="000000"/>
                </a:solidFill>
                <a:latin typeface="ＭＳ Ｐゴシック"/>
                <a:ea typeface="ＭＳ Ｐゴシック"/>
                <a:cs typeface="ＭＳ Ｐゴシック"/>
              </a:defRPr>
            </a:pPr>
            <a:endParaRPr lang="ja-JP"/>
          </a:p>
        </c:txPr>
        <c:crossAx val="129854464"/>
        <c:crosses val="autoZero"/>
        <c:auto val="1"/>
        <c:lblAlgn val="ctr"/>
        <c:lblOffset val="100"/>
        <c:tickLblSkip val="1"/>
        <c:tickMarkSkip val="1"/>
        <c:noMultiLvlLbl val="0"/>
      </c:catAx>
      <c:valAx>
        <c:axId val="129854464"/>
        <c:scaling>
          <c:orientation val="minMax"/>
          <c:max val="95.5"/>
          <c:min val="75"/>
        </c:scaling>
        <c:delete val="0"/>
        <c:axPos val="l"/>
        <c:majorGridlines>
          <c:spPr>
            <a:ln w="3175">
              <a:solidFill>
                <a:srgbClr val="000000"/>
              </a:solidFill>
              <a:prstDash val="solid"/>
            </a:ln>
          </c:spPr>
        </c:majorGridlines>
        <c:minorGridlines/>
        <c:numFmt formatCode="0.00_ " sourceLinked="1"/>
        <c:majorTickMark val="in"/>
        <c:minorTickMark val="none"/>
        <c:tickLblPos val="nextTo"/>
        <c:spPr>
          <a:ln w="3175">
            <a:solidFill>
              <a:srgbClr val="000000"/>
            </a:solidFill>
            <a:prstDash val="solid"/>
          </a:ln>
        </c:spPr>
        <c:txPr>
          <a:bodyPr rot="0" vert="horz"/>
          <a:lstStyle/>
          <a:p>
            <a:pPr>
              <a:defRPr sz="1200" b="0" i="0" u="none" strike="noStrike" baseline="0">
                <a:solidFill>
                  <a:srgbClr val="000000"/>
                </a:solidFill>
                <a:latin typeface="ＭＳ Ｐゴシック"/>
                <a:ea typeface="ＭＳ Ｐゴシック"/>
                <a:cs typeface="ＭＳ Ｐゴシック"/>
              </a:defRPr>
            </a:pPr>
            <a:endParaRPr lang="ja-JP"/>
          </a:p>
        </c:txPr>
        <c:crossAx val="129852928"/>
        <c:crosses val="autoZero"/>
        <c:crossBetween val="between"/>
        <c:majorUnit val="5"/>
      </c:valAx>
      <c:spPr>
        <a:solidFill>
          <a:srgbClr val="FFFFCC"/>
        </a:solidFill>
        <a:ln w="12700">
          <a:solidFill>
            <a:srgbClr val="808080"/>
          </a:solidFill>
          <a:prstDash val="solid"/>
        </a:ln>
      </c:spPr>
    </c:plotArea>
    <c:legend>
      <c:legendPos val="r"/>
      <c:layout>
        <c:manualLayout>
          <c:xMode val="edge"/>
          <c:yMode val="edge"/>
          <c:x val="0.8925619834710744"/>
          <c:y val="0.16037735849056603"/>
          <c:w val="0.10035419126328216"/>
          <c:h val="0.64465408805031454"/>
        </c:manualLayout>
      </c:layout>
      <c:overlay val="0"/>
      <c:spPr>
        <a:solidFill>
          <a:srgbClr val="FFFFFF"/>
        </a:solidFill>
        <a:ln w="3175">
          <a:solidFill>
            <a:srgbClr val="000000"/>
          </a:solidFill>
          <a:prstDash val="solid"/>
        </a:ln>
      </c:spPr>
      <c:txPr>
        <a:bodyPr/>
        <a:lstStyle/>
        <a:p>
          <a:pPr>
            <a:defRPr sz="825" b="0" i="0" u="none" strike="noStrike" baseline="0">
              <a:solidFill>
                <a:srgbClr val="000000"/>
              </a:solidFill>
              <a:latin typeface="ＭＳ Ｐゴシック"/>
              <a:ea typeface="ＭＳ Ｐゴシック"/>
              <a:cs typeface="ＭＳ Ｐゴシック"/>
            </a:defRPr>
          </a:pPr>
          <a:endParaRPr lang="ja-JP"/>
        </a:p>
      </c:txPr>
    </c:legend>
    <c:plotVisOnly val="1"/>
    <c:dispBlanksAs val="gap"/>
    <c:showDLblsOverMax val="0"/>
  </c:chart>
  <c:spPr>
    <a:solidFill>
      <a:srgbClr val="FFFFFF"/>
    </a:solidFill>
    <a:ln w="3175">
      <a:solidFill>
        <a:srgbClr val="000000"/>
      </a:solidFill>
      <a:prstDash val="solid"/>
    </a:ln>
  </c:spPr>
  <c:txPr>
    <a:bodyPr/>
    <a:lstStyle/>
    <a:p>
      <a:pPr>
        <a:defRPr sz="1200" b="0" i="0" u="none" strike="noStrike" baseline="0">
          <a:solidFill>
            <a:srgbClr val="000000"/>
          </a:solidFill>
          <a:latin typeface="ＭＳ Ｐゴシック"/>
          <a:ea typeface="ＭＳ Ｐゴシック"/>
          <a:cs typeface="ＭＳ Ｐゴシック"/>
        </a:defRPr>
      </a:pPr>
      <a:endParaRPr lang="ja-JP"/>
    </a:p>
  </c:txPr>
  <c:printSettings>
    <c:headerFooter alignWithMargins="0"/>
    <c:pageMargins b="1" l="0.75" r="0.75" t="1" header="0.51200000000000001" footer="0.51200000000000001"/>
    <c:pageSetup paperSize="9" orientation="landscape" horizontalDpi="0" verticalDpi="0"/>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200" b="0" i="0" u="none" strike="noStrike" baseline="0">
                <a:solidFill>
                  <a:srgbClr val="000000"/>
                </a:solidFill>
                <a:latin typeface="ＭＳ Ｐゴシック"/>
                <a:ea typeface="ＭＳ Ｐゴシック"/>
                <a:cs typeface="ＭＳ Ｐゴシック"/>
              </a:defRPr>
            </a:pPr>
            <a:r>
              <a:rPr lang="en-US" altLang="en-US"/>
              <a:t>ｎ－</a:t>
            </a:r>
            <a:r>
              <a:rPr lang="ja-JP" altLang="en-US"/>
              <a:t>ブタノール</a:t>
            </a:r>
          </a:p>
        </c:rich>
      </c:tx>
      <c:layout>
        <c:manualLayout>
          <c:xMode val="edge"/>
          <c:yMode val="edge"/>
          <c:x val="0.44208087464244272"/>
          <c:y val="3.4591194968553458E-2"/>
        </c:manualLayout>
      </c:layout>
      <c:overlay val="0"/>
      <c:spPr>
        <a:noFill/>
        <a:ln w="25400">
          <a:noFill/>
        </a:ln>
      </c:spPr>
    </c:title>
    <c:autoTitleDeleted val="0"/>
    <c:plotArea>
      <c:layout>
        <c:manualLayout>
          <c:layoutTarget val="inner"/>
          <c:xMode val="edge"/>
          <c:yMode val="edge"/>
          <c:x val="8.1560377835468656E-2"/>
          <c:y val="0.16666717849344811"/>
          <c:w val="0.80141936481808329"/>
          <c:h val="0.61006476656092323"/>
        </c:manualLayout>
      </c:layout>
      <c:lineChart>
        <c:grouping val="standard"/>
        <c:varyColors val="0"/>
        <c:ser>
          <c:idx val="0"/>
          <c:order val="0"/>
          <c:tx>
            <c:strRef>
              <c:f>Ｅトルグラフ!$D$55</c:f>
              <c:strCache>
                <c:ptCount val="1"/>
                <c:pt idx="0">
                  <c:v>ｎ－ブタ</c:v>
                </c:pt>
              </c:strCache>
            </c:strRef>
          </c:tx>
          <c:spPr>
            <a:ln w="12700">
              <a:solidFill>
                <a:srgbClr val="000080"/>
              </a:solidFill>
              <a:prstDash val="solid"/>
            </a:ln>
          </c:spPr>
          <c:marker>
            <c:symbol val="diamond"/>
            <c:size val="5"/>
            <c:spPr>
              <a:solidFill>
                <a:srgbClr val="000080"/>
              </a:solidFill>
              <a:ln>
                <a:solidFill>
                  <a:srgbClr val="000080"/>
                </a:solidFill>
                <a:prstDash val="solid"/>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Ｅトルグラフ!$D$57:$D$106</c:f>
              <c:numCache>
                <c:formatCode>0.00_ </c:formatCode>
                <c:ptCount val="50"/>
                <c:pt idx="0">
                  <c:v>5.76</c:v>
                </c:pt>
                <c:pt idx="1">
                  <c:v>4.12</c:v>
                </c:pt>
                <c:pt idx="2">
                  <c:v>3.61</c:v>
                </c:pt>
                <c:pt idx="3">
                  <c:v>5.01</c:v>
                </c:pt>
                <c:pt idx="4">
                  <c:v>5.16</c:v>
                </c:pt>
                <c:pt idx="5">
                  <c:v>4.38</c:v>
                </c:pt>
                <c:pt idx="6">
                  <c:v>3.61</c:v>
                </c:pt>
                <c:pt idx="7">
                  <c:v>4.12</c:v>
                </c:pt>
                <c:pt idx="8">
                  <c:v>4.3499999999999996</c:v>
                </c:pt>
                <c:pt idx="9">
                  <c:v>4.3099999999999996</c:v>
                </c:pt>
                <c:pt idx="10">
                  <c:v>5.23</c:v>
                </c:pt>
                <c:pt idx="11">
                  <c:v>4.97</c:v>
                </c:pt>
                <c:pt idx="12">
                  <c:v>6.06</c:v>
                </c:pt>
                <c:pt idx="13">
                  <c:v>5.64</c:v>
                </c:pt>
                <c:pt idx="14">
                  <c:v>4.88</c:v>
                </c:pt>
                <c:pt idx="15">
                  <c:v>5.53</c:v>
                </c:pt>
                <c:pt idx="16">
                  <c:v>4.96</c:v>
                </c:pt>
                <c:pt idx="17">
                  <c:v>5.67</c:v>
                </c:pt>
                <c:pt idx="18">
                  <c:v>5.98</c:v>
                </c:pt>
                <c:pt idx="19">
                  <c:v>4.32</c:v>
                </c:pt>
                <c:pt idx="20">
                  <c:v>3.95</c:v>
                </c:pt>
                <c:pt idx="21">
                  <c:v>4.8099999999999996</c:v>
                </c:pt>
                <c:pt idx="22">
                  <c:v>4.84</c:v>
                </c:pt>
                <c:pt idx="23">
                  <c:v>4.9800000000000004</c:v>
                </c:pt>
                <c:pt idx="24">
                  <c:v>4.63</c:v>
                </c:pt>
                <c:pt idx="25">
                  <c:v>4.45</c:v>
                </c:pt>
                <c:pt idx="26">
                  <c:v>4.68</c:v>
                </c:pt>
                <c:pt idx="27">
                  <c:v>5.55</c:v>
                </c:pt>
                <c:pt idx="28">
                  <c:v>5.94</c:v>
                </c:pt>
                <c:pt idx="29">
                  <c:v>4.41</c:v>
                </c:pt>
                <c:pt idx="30">
                  <c:v>5.0999999999999996</c:v>
                </c:pt>
                <c:pt idx="31">
                  <c:v>4.68</c:v>
                </c:pt>
                <c:pt idx="32">
                  <c:v>3.89</c:v>
                </c:pt>
                <c:pt idx="33">
                  <c:v>3.67</c:v>
                </c:pt>
                <c:pt idx="34">
                  <c:v>4.8099999999999996</c:v>
                </c:pt>
                <c:pt idx="35">
                  <c:v>4.68</c:v>
                </c:pt>
                <c:pt idx="36">
                  <c:v>6.42</c:v>
                </c:pt>
                <c:pt idx="37">
                  <c:v>11.29</c:v>
                </c:pt>
                <c:pt idx="38">
                  <c:v>14.6</c:v>
                </c:pt>
                <c:pt idx="39">
                  <c:v>3.59</c:v>
                </c:pt>
                <c:pt idx="40">
                  <c:v>7.48</c:v>
                </c:pt>
                <c:pt idx="41">
                  <c:v>10.35</c:v>
                </c:pt>
                <c:pt idx="42">
                  <c:v>6</c:v>
                </c:pt>
                <c:pt idx="43">
                  <c:v>7.73</c:v>
                </c:pt>
                <c:pt idx="44">
                  <c:v>7.35</c:v>
                </c:pt>
                <c:pt idx="45">
                  <c:v>7.75</c:v>
                </c:pt>
                <c:pt idx="46">
                  <c:v>7.29</c:v>
                </c:pt>
                <c:pt idx="47">
                  <c:v>7.08</c:v>
                </c:pt>
                <c:pt idx="48">
                  <c:v>8.14</c:v>
                </c:pt>
                <c:pt idx="49">
                  <c:v>7.73</c:v>
                </c:pt>
              </c:numCache>
            </c:numRef>
          </c:val>
          <c:smooth val="0"/>
          <c:extLst>
            <c:ext xmlns:c16="http://schemas.microsoft.com/office/drawing/2014/chart" uri="{C3380CC4-5D6E-409C-BE32-E72D297353CC}">
              <c16:uniqueId val="{00000000-E0C3-48B1-9644-C195A0A15282}"/>
            </c:ext>
          </c:extLst>
        </c:ser>
        <c:ser>
          <c:idx val="1"/>
          <c:order val="1"/>
          <c:tx>
            <c:strRef>
              <c:f>Ｅトルグラフ!$E$55</c:f>
              <c:strCache>
                <c:ptCount val="1"/>
                <c:pt idx="0">
                  <c:v>平均</c:v>
                </c:pt>
              </c:strCache>
            </c:strRef>
          </c:tx>
          <c:spPr>
            <a:ln w="25400">
              <a:solidFill>
                <a:srgbClr val="0000FF"/>
              </a:solidFill>
              <a:prstDash val="solid"/>
            </a:ln>
          </c:spPr>
          <c:marker>
            <c:symbol val="square"/>
            <c:size val="7"/>
            <c:spPr>
              <a:noFill/>
              <a:ln w="9525">
                <a:noFill/>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Ｅトルグラフ!$E$57:$E$106</c:f>
              <c:numCache>
                <c:formatCode>0.00_ </c:formatCode>
                <c:ptCount val="50"/>
                <c:pt idx="0">
                  <c:v>5.5870212765957428</c:v>
                </c:pt>
                <c:pt idx="1">
                  <c:v>5.5870212765957428</c:v>
                </c:pt>
                <c:pt idx="2">
                  <c:v>5.5870212765957428</c:v>
                </c:pt>
                <c:pt idx="3">
                  <c:v>5.5870212765957428</c:v>
                </c:pt>
                <c:pt idx="4">
                  <c:v>5.5870212765957428</c:v>
                </c:pt>
                <c:pt idx="5">
                  <c:v>5.5870212765957428</c:v>
                </c:pt>
                <c:pt idx="6">
                  <c:v>5.5870212765957428</c:v>
                </c:pt>
                <c:pt idx="7">
                  <c:v>5.5870212765957428</c:v>
                </c:pt>
                <c:pt idx="8">
                  <c:v>5.5870212765957428</c:v>
                </c:pt>
                <c:pt idx="9">
                  <c:v>5.5870212765957428</c:v>
                </c:pt>
                <c:pt idx="10">
                  <c:v>5.5870212765957428</c:v>
                </c:pt>
                <c:pt idx="11">
                  <c:v>5.5870212765957428</c:v>
                </c:pt>
                <c:pt idx="12">
                  <c:v>5.5870212765957428</c:v>
                </c:pt>
                <c:pt idx="13">
                  <c:v>5.5870212765957428</c:v>
                </c:pt>
                <c:pt idx="14">
                  <c:v>5.5870212765957428</c:v>
                </c:pt>
                <c:pt idx="15">
                  <c:v>5.5870212765957428</c:v>
                </c:pt>
                <c:pt idx="16">
                  <c:v>5.5870212765957428</c:v>
                </c:pt>
                <c:pt idx="17">
                  <c:v>5.5870212765957428</c:v>
                </c:pt>
                <c:pt idx="18">
                  <c:v>5.5870212765957428</c:v>
                </c:pt>
                <c:pt idx="19">
                  <c:v>5.5870212765957428</c:v>
                </c:pt>
                <c:pt idx="20">
                  <c:v>5.5870212765957428</c:v>
                </c:pt>
                <c:pt idx="21">
                  <c:v>5.5870212765957428</c:v>
                </c:pt>
                <c:pt idx="22">
                  <c:v>5.5870212765957428</c:v>
                </c:pt>
                <c:pt idx="23">
                  <c:v>5.5870212765957428</c:v>
                </c:pt>
                <c:pt idx="24">
                  <c:v>5.5870212765957428</c:v>
                </c:pt>
                <c:pt idx="25">
                  <c:v>5.5870212765957428</c:v>
                </c:pt>
                <c:pt idx="26">
                  <c:v>5.5870212765957428</c:v>
                </c:pt>
                <c:pt idx="27">
                  <c:v>5.5870212765957428</c:v>
                </c:pt>
                <c:pt idx="28">
                  <c:v>5.5870212765957428</c:v>
                </c:pt>
                <c:pt idx="29">
                  <c:v>5.5870212765957428</c:v>
                </c:pt>
                <c:pt idx="30">
                  <c:v>5.5870212765957428</c:v>
                </c:pt>
                <c:pt idx="31">
                  <c:v>5.5870212765957428</c:v>
                </c:pt>
                <c:pt idx="32">
                  <c:v>5.5870212765957428</c:v>
                </c:pt>
                <c:pt idx="33">
                  <c:v>5.5870212765957428</c:v>
                </c:pt>
                <c:pt idx="34">
                  <c:v>5.5870212765957428</c:v>
                </c:pt>
                <c:pt idx="35">
                  <c:v>5.5870212765957428</c:v>
                </c:pt>
                <c:pt idx="36">
                  <c:v>5.5870212765957428</c:v>
                </c:pt>
                <c:pt idx="37">
                  <c:v>5.5870212765957428</c:v>
                </c:pt>
                <c:pt idx="38">
                  <c:v>5.5870212765957428</c:v>
                </c:pt>
                <c:pt idx="39">
                  <c:v>5.5870212765957428</c:v>
                </c:pt>
                <c:pt idx="40">
                  <c:v>5.5870212765957428</c:v>
                </c:pt>
                <c:pt idx="41">
                  <c:v>5.5870212765957428</c:v>
                </c:pt>
                <c:pt idx="42">
                  <c:v>5.5870212765957428</c:v>
                </c:pt>
                <c:pt idx="43">
                  <c:v>5.5870212765957428</c:v>
                </c:pt>
                <c:pt idx="44">
                  <c:v>5.5870212765957428</c:v>
                </c:pt>
                <c:pt idx="45">
                  <c:v>5.5870212765957428</c:v>
                </c:pt>
                <c:pt idx="46">
                  <c:v>5.5870212765957428</c:v>
                </c:pt>
                <c:pt idx="47">
                  <c:v>5.5870212765957428</c:v>
                </c:pt>
                <c:pt idx="48">
                  <c:v>5.5870212765957428</c:v>
                </c:pt>
                <c:pt idx="49">
                  <c:v>5.5870212765957428</c:v>
                </c:pt>
              </c:numCache>
            </c:numRef>
          </c:val>
          <c:smooth val="0"/>
          <c:extLst>
            <c:ext xmlns:c16="http://schemas.microsoft.com/office/drawing/2014/chart" uri="{C3380CC4-5D6E-409C-BE32-E72D297353CC}">
              <c16:uniqueId val="{00000001-E0C3-48B1-9644-C195A0A15282}"/>
            </c:ext>
          </c:extLst>
        </c:ser>
        <c:ser>
          <c:idx val="2"/>
          <c:order val="2"/>
          <c:tx>
            <c:strRef>
              <c:f>Ｅトルグラフ!$F$55</c:f>
              <c:strCache>
                <c:ptCount val="1"/>
                <c:pt idx="0">
                  <c:v>3ＵＣＬ</c:v>
                </c:pt>
              </c:strCache>
            </c:strRef>
          </c:tx>
          <c:spPr>
            <a:ln w="25400">
              <a:solidFill>
                <a:srgbClr val="00FF00"/>
              </a:solidFill>
              <a:prstDash val="solid"/>
            </a:ln>
          </c:spPr>
          <c:marker>
            <c:symbol val="triangle"/>
            <c:size val="7"/>
            <c:spPr>
              <a:noFill/>
              <a:ln w="9525">
                <a:noFill/>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Ｅトルグラフ!$F$57:$F$106</c:f>
              <c:numCache>
                <c:formatCode>0.00_ </c:formatCode>
                <c:ptCount val="50"/>
                <c:pt idx="0">
                  <c:v>11.821070220497905</c:v>
                </c:pt>
                <c:pt idx="1">
                  <c:v>11.821070220497905</c:v>
                </c:pt>
                <c:pt idx="2">
                  <c:v>11.821070220497905</c:v>
                </c:pt>
                <c:pt idx="3">
                  <c:v>11.821070220497905</c:v>
                </c:pt>
                <c:pt idx="4">
                  <c:v>11.821070220497905</c:v>
                </c:pt>
                <c:pt idx="5">
                  <c:v>11.821070220497905</c:v>
                </c:pt>
                <c:pt idx="6">
                  <c:v>11.821070220497905</c:v>
                </c:pt>
                <c:pt idx="7">
                  <c:v>11.821070220497905</c:v>
                </c:pt>
                <c:pt idx="8">
                  <c:v>11.821070220497905</c:v>
                </c:pt>
                <c:pt idx="9">
                  <c:v>11.821070220497905</c:v>
                </c:pt>
                <c:pt idx="10">
                  <c:v>11.821070220497905</c:v>
                </c:pt>
                <c:pt idx="11">
                  <c:v>11.821070220497905</c:v>
                </c:pt>
                <c:pt idx="12">
                  <c:v>11.821070220497905</c:v>
                </c:pt>
                <c:pt idx="13">
                  <c:v>11.821070220497905</c:v>
                </c:pt>
                <c:pt idx="14">
                  <c:v>11.821070220497905</c:v>
                </c:pt>
                <c:pt idx="15">
                  <c:v>11.821070220497905</c:v>
                </c:pt>
                <c:pt idx="16">
                  <c:v>11.821070220497905</c:v>
                </c:pt>
                <c:pt idx="17">
                  <c:v>11.821070220497905</c:v>
                </c:pt>
                <c:pt idx="18">
                  <c:v>11.821070220497905</c:v>
                </c:pt>
                <c:pt idx="19">
                  <c:v>11.821070220497905</c:v>
                </c:pt>
                <c:pt idx="20">
                  <c:v>11.821070220497905</c:v>
                </c:pt>
                <c:pt idx="21">
                  <c:v>11.821070220497905</c:v>
                </c:pt>
                <c:pt idx="22">
                  <c:v>11.821070220497905</c:v>
                </c:pt>
                <c:pt idx="23">
                  <c:v>11.821070220497905</c:v>
                </c:pt>
                <c:pt idx="24">
                  <c:v>11.821070220497905</c:v>
                </c:pt>
                <c:pt idx="25">
                  <c:v>11.821070220497905</c:v>
                </c:pt>
                <c:pt idx="26">
                  <c:v>11.821070220497905</c:v>
                </c:pt>
                <c:pt idx="27">
                  <c:v>11.821070220497905</c:v>
                </c:pt>
                <c:pt idx="28">
                  <c:v>11.821070220497905</c:v>
                </c:pt>
                <c:pt idx="29">
                  <c:v>11.821070220497905</c:v>
                </c:pt>
                <c:pt idx="30">
                  <c:v>11.821070220497905</c:v>
                </c:pt>
                <c:pt idx="31">
                  <c:v>11.821070220497905</c:v>
                </c:pt>
                <c:pt idx="32">
                  <c:v>11.821070220497905</c:v>
                </c:pt>
                <c:pt idx="33">
                  <c:v>11.821070220497905</c:v>
                </c:pt>
                <c:pt idx="34">
                  <c:v>11.821070220497905</c:v>
                </c:pt>
                <c:pt idx="35">
                  <c:v>11.821070220497905</c:v>
                </c:pt>
                <c:pt idx="36">
                  <c:v>11.821070220497905</c:v>
                </c:pt>
                <c:pt idx="37">
                  <c:v>11.821070220497905</c:v>
                </c:pt>
                <c:pt idx="38">
                  <c:v>11.821070220497905</c:v>
                </c:pt>
                <c:pt idx="39">
                  <c:v>11.821070220497905</c:v>
                </c:pt>
                <c:pt idx="40">
                  <c:v>11.821070220497905</c:v>
                </c:pt>
                <c:pt idx="41">
                  <c:v>11.821070220497905</c:v>
                </c:pt>
                <c:pt idx="42">
                  <c:v>11.821070220497905</c:v>
                </c:pt>
                <c:pt idx="43">
                  <c:v>11.821070220497905</c:v>
                </c:pt>
                <c:pt idx="44">
                  <c:v>11.821070220497905</c:v>
                </c:pt>
                <c:pt idx="45">
                  <c:v>11.821070220497905</c:v>
                </c:pt>
                <c:pt idx="46">
                  <c:v>11.821070220497905</c:v>
                </c:pt>
                <c:pt idx="47">
                  <c:v>11.821070220497905</c:v>
                </c:pt>
                <c:pt idx="48">
                  <c:v>11.821070220497905</c:v>
                </c:pt>
                <c:pt idx="49">
                  <c:v>11.821070220497905</c:v>
                </c:pt>
              </c:numCache>
            </c:numRef>
          </c:val>
          <c:smooth val="0"/>
          <c:extLst>
            <c:ext xmlns:c16="http://schemas.microsoft.com/office/drawing/2014/chart" uri="{C3380CC4-5D6E-409C-BE32-E72D297353CC}">
              <c16:uniqueId val="{00000002-E0C3-48B1-9644-C195A0A15282}"/>
            </c:ext>
          </c:extLst>
        </c:ser>
        <c:ser>
          <c:idx val="3"/>
          <c:order val="3"/>
          <c:tx>
            <c:strRef>
              <c:f>Ｅトルグラフ!$G$55</c:f>
              <c:strCache>
                <c:ptCount val="1"/>
                <c:pt idx="0">
                  <c:v>2ＵＣＬ</c:v>
                </c:pt>
              </c:strCache>
            </c:strRef>
          </c:tx>
          <c:spPr>
            <a:ln w="25400">
              <a:solidFill>
                <a:srgbClr val="00FF00"/>
              </a:solidFill>
              <a:prstDash val="solid"/>
            </a:ln>
          </c:spPr>
          <c:marker>
            <c:symbol val="x"/>
            <c:size val="7"/>
            <c:spPr>
              <a:noFill/>
              <a:ln w="9525">
                <a:noFill/>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Ｅトルグラフ!$G$57:$G$106</c:f>
              <c:numCache>
                <c:formatCode>0.00_ </c:formatCode>
                <c:ptCount val="50"/>
                <c:pt idx="0">
                  <c:v>9.7430539058638512</c:v>
                </c:pt>
                <c:pt idx="1">
                  <c:v>9.7430539058638512</c:v>
                </c:pt>
                <c:pt idx="2">
                  <c:v>9.7430539058638512</c:v>
                </c:pt>
                <c:pt idx="3">
                  <c:v>9.7430539058638512</c:v>
                </c:pt>
                <c:pt idx="4">
                  <c:v>9.7430539058638512</c:v>
                </c:pt>
                <c:pt idx="5">
                  <c:v>9.7430539058638512</c:v>
                </c:pt>
                <c:pt idx="6">
                  <c:v>9.7430539058638512</c:v>
                </c:pt>
                <c:pt idx="7">
                  <c:v>9.7430539058638512</c:v>
                </c:pt>
                <c:pt idx="8">
                  <c:v>9.7430539058638512</c:v>
                </c:pt>
                <c:pt idx="9">
                  <c:v>9.7430539058638512</c:v>
                </c:pt>
                <c:pt idx="10">
                  <c:v>9.7430539058638512</c:v>
                </c:pt>
                <c:pt idx="11">
                  <c:v>9.7430539058638512</c:v>
                </c:pt>
                <c:pt idx="12">
                  <c:v>9.7430539058638512</c:v>
                </c:pt>
                <c:pt idx="13">
                  <c:v>9.7430539058638512</c:v>
                </c:pt>
                <c:pt idx="14">
                  <c:v>9.7430539058638512</c:v>
                </c:pt>
                <c:pt idx="15">
                  <c:v>9.7430539058638512</c:v>
                </c:pt>
                <c:pt idx="16">
                  <c:v>9.7430539058638512</c:v>
                </c:pt>
                <c:pt idx="17">
                  <c:v>9.7430539058638512</c:v>
                </c:pt>
                <c:pt idx="18">
                  <c:v>9.7430539058638512</c:v>
                </c:pt>
                <c:pt idx="19">
                  <c:v>9.7430539058638512</c:v>
                </c:pt>
                <c:pt idx="20">
                  <c:v>9.7430539058638512</c:v>
                </c:pt>
                <c:pt idx="21">
                  <c:v>9.7430539058638512</c:v>
                </c:pt>
                <c:pt idx="22">
                  <c:v>9.7430539058638512</c:v>
                </c:pt>
                <c:pt idx="23">
                  <c:v>9.7430539058638512</c:v>
                </c:pt>
                <c:pt idx="24">
                  <c:v>9.7430539058638512</c:v>
                </c:pt>
                <c:pt idx="25">
                  <c:v>9.7430539058638512</c:v>
                </c:pt>
                <c:pt idx="26">
                  <c:v>9.7430539058638512</c:v>
                </c:pt>
                <c:pt idx="27">
                  <c:v>9.7430539058638512</c:v>
                </c:pt>
                <c:pt idx="28">
                  <c:v>9.7430539058638512</c:v>
                </c:pt>
                <c:pt idx="29">
                  <c:v>9.7430539058638512</c:v>
                </c:pt>
                <c:pt idx="30">
                  <c:v>9.7430539058638512</c:v>
                </c:pt>
                <c:pt idx="31">
                  <c:v>9.7430539058638512</c:v>
                </c:pt>
                <c:pt idx="32">
                  <c:v>9.7430539058638512</c:v>
                </c:pt>
                <c:pt idx="33">
                  <c:v>9.7430539058638512</c:v>
                </c:pt>
                <c:pt idx="34">
                  <c:v>9.7430539058638512</c:v>
                </c:pt>
                <c:pt idx="35">
                  <c:v>9.7430539058638512</c:v>
                </c:pt>
                <c:pt idx="36">
                  <c:v>9.7430539058638512</c:v>
                </c:pt>
                <c:pt idx="37">
                  <c:v>9.7430539058638512</c:v>
                </c:pt>
                <c:pt idx="38">
                  <c:v>9.7430539058638512</c:v>
                </c:pt>
                <c:pt idx="39">
                  <c:v>9.7430539058638512</c:v>
                </c:pt>
                <c:pt idx="40">
                  <c:v>9.7430539058638512</c:v>
                </c:pt>
                <c:pt idx="41">
                  <c:v>9.7430539058638512</c:v>
                </c:pt>
                <c:pt idx="42">
                  <c:v>9.7430539058638512</c:v>
                </c:pt>
                <c:pt idx="43">
                  <c:v>9.7430539058638512</c:v>
                </c:pt>
                <c:pt idx="44">
                  <c:v>9.7430539058638512</c:v>
                </c:pt>
                <c:pt idx="45">
                  <c:v>9.7430539058638512</c:v>
                </c:pt>
                <c:pt idx="46">
                  <c:v>9.7430539058638512</c:v>
                </c:pt>
                <c:pt idx="47">
                  <c:v>9.7430539058638512</c:v>
                </c:pt>
                <c:pt idx="48">
                  <c:v>9.7430539058638512</c:v>
                </c:pt>
                <c:pt idx="49">
                  <c:v>9.7430539058638512</c:v>
                </c:pt>
              </c:numCache>
            </c:numRef>
          </c:val>
          <c:smooth val="0"/>
          <c:extLst>
            <c:ext xmlns:c16="http://schemas.microsoft.com/office/drawing/2014/chart" uri="{C3380CC4-5D6E-409C-BE32-E72D297353CC}">
              <c16:uniqueId val="{00000003-E0C3-48B1-9644-C195A0A15282}"/>
            </c:ext>
          </c:extLst>
        </c:ser>
        <c:dLbls>
          <c:showLegendKey val="0"/>
          <c:showVal val="0"/>
          <c:showCatName val="0"/>
          <c:showSerName val="0"/>
          <c:showPercent val="0"/>
          <c:showBubbleSize val="0"/>
        </c:dLbls>
        <c:marker val="1"/>
        <c:smooth val="0"/>
        <c:axId val="128103936"/>
        <c:axId val="128105472"/>
      </c:lineChart>
      <c:catAx>
        <c:axId val="128103936"/>
        <c:scaling>
          <c:orientation val="minMax"/>
        </c:scaling>
        <c:delete val="0"/>
        <c:axPos val="b"/>
        <c:numFmt formatCode="0_ " sourceLinked="0"/>
        <c:majorTickMark val="in"/>
        <c:minorTickMark val="none"/>
        <c:tickLblPos val="nextTo"/>
        <c:spPr>
          <a:ln w="3175">
            <a:solidFill>
              <a:srgbClr val="000000"/>
            </a:solidFill>
            <a:prstDash val="solid"/>
          </a:ln>
        </c:spPr>
        <c:txPr>
          <a:bodyPr rot="-5400000" vert="horz"/>
          <a:lstStyle/>
          <a:p>
            <a:pPr>
              <a:defRPr sz="800" b="0" i="0" u="none" strike="noStrike" baseline="0">
                <a:solidFill>
                  <a:srgbClr val="000000"/>
                </a:solidFill>
                <a:latin typeface="ＭＳ Ｐゴシック"/>
                <a:ea typeface="ＭＳ Ｐゴシック"/>
                <a:cs typeface="ＭＳ Ｐゴシック"/>
              </a:defRPr>
            </a:pPr>
            <a:endParaRPr lang="ja-JP"/>
          </a:p>
        </c:txPr>
        <c:crossAx val="128105472"/>
        <c:crosses val="autoZero"/>
        <c:auto val="1"/>
        <c:lblAlgn val="ctr"/>
        <c:lblOffset val="100"/>
        <c:tickLblSkip val="1"/>
        <c:tickMarkSkip val="1"/>
        <c:noMultiLvlLbl val="0"/>
      </c:catAx>
      <c:valAx>
        <c:axId val="128105472"/>
        <c:scaling>
          <c:orientation val="minMax"/>
          <c:max val="15"/>
          <c:min val="1"/>
        </c:scaling>
        <c:delete val="0"/>
        <c:axPos val="l"/>
        <c:majorGridlines>
          <c:spPr>
            <a:ln w="3175">
              <a:solidFill>
                <a:srgbClr val="000000"/>
              </a:solidFill>
              <a:prstDash val="solid"/>
            </a:ln>
          </c:spPr>
        </c:majorGridlines>
        <c:numFmt formatCode="0.00_ " sourceLinked="1"/>
        <c:majorTickMark val="in"/>
        <c:minorTickMark val="none"/>
        <c:tickLblPos val="nextTo"/>
        <c:spPr>
          <a:ln w="3175">
            <a:solidFill>
              <a:srgbClr val="000000"/>
            </a:solidFill>
            <a:prstDash val="solid"/>
          </a:ln>
        </c:spPr>
        <c:txPr>
          <a:bodyPr rot="0" vert="horz"/>
          <a:lstStyle/>
          <a:p>
            <a:pPr>
              <a:defRPr sz="1200" b="0" i="0" u="none" strike="noStrike" baseline="0">
                <a:solidFill>
                  <a:srgbClr val="000000"/>
                </a:solidFill>
                <a:latin typeface="ＭＳ Ｐゴシック"/>
                <a:ea typeface="ＭＳ Ｐゴシック"/>
                <a:cs typeface="ＭＳ Ｐゴシック"/>
              </a:defRPr>
            </a:pPr>
            <a:endParaRPr lang="ja-JP"/>
          </a:p>
        </c:txPr>
        <c:crossAx val="128103936"/>
        <c:crosses val="autoZero"/>
        <c:crossBetween val="between"/>
        <c:majorUnit val="2"/>
        <c:minorUnit val="0.4"/>
      </c:valAx>
      <c:spPr>
        <a:solidFill>
          <a:srgbClr val="FFFFCC"/>
        </a:solidFill>
        <a:ln w="12700">
          <a:solidFill>
            <a:srgbClr val="808080"/>
          </a:solidFill>
          <a:prstDash val="solid"/>
        </a:ln>
      </c:spPr>
    </c:plotArea>
    <c:legend>
      <c:legendPos val="r"/>
      <c:layout>
        <c:manualLayout>
          <c:xMode val="edge"/>
          <c:yMode val="edge"/>
          <c:x val="0.8936170212765957"/>
          <c:y val="0.19811320754716982"/>
          <c:w val="0.10047281323877066"/>
          <c:h val="0.64465408805031443"/>
        </c:manualLayout>
      </c:layout>
      <c:overlay val="0"/>
      <c:spPr>
        <a:solidFill>
          <a:srgbClr val="FFFFFF"/>
        </a:solidFill>
        <a:ln w="3175">
          <a:solidFill>
            <a:srgbClr val="000000"/>
          </a:solidFill>
          <a:prstDash val="solid"/>
        </a:ln>
      </c:spPr>
      <c:txPr>
        <a:bodyPr/>
        <a:lstStyle/>
        <a:p>
          <a:pPr>
            <a:defRPr sz="825" b="0" i="0" u="none" strike="noStrike" baseline="0">
              <a:solidFill>
                <a:srgbClr val="000000"/>
              </a:solidFill>
              <a:latin typeface="ＭＳ Ｐゴシック"/>
              <a:ea typeface="ＭＳ Ｐゴシック"/>
              <a:cs typeface="ＭＳ Ｐゴシック"/>
            </a:defRPr>
          </a:pPr>
          <a:endParaRPr lang="ja-JP"/>
        </a:p>
      </c:txPr>
    </c:legend>
    <c:plotVisOnly val="1"/>
    <c:dispBlanksAs val="gap"/>
    <c:showDLblsOverMax val="0"/>
  </c:chart>
  <c:spPr>
    <a:solidFill>
      <a:srgbClr val="FFFFFF"/>
    </a:solidFill>
    <a:ln w="3175">
      <a:solidFill>
        <a:srgbClr val="000000"/>
      </a:solidFill>
      <a:prstDash val="solid"/>
    </a:ln>
  </c:spPr>
  <c:txPr>
    <a:bodyPr/>
    <a:lstStyle/>
    <a:p>
      <a:pPr>
        <a:defRPr sz="1200" b="0" i="0" u="none" strike="noStrike" baseline="0">
          <a:solidFill>
            <a:srgbClr val="000000"/>
          </a:solidFill>
          <a:latin typeface="ＭＳ Ｐゴシック"/>
          <a:ea typeface="ＭＳ Ｐゴシック"/>
          <a:cs typeface="ＭＳ Ｐゴシック"/>
        </a:defRPr>
      </a:pPr>
      <a:endParaRPr lang="ja-JP"/>
    </a:p>
  </c:txPr>
  <c:printSettings>
    <c:headerFooter alignWithMargins="0"/>
    <c:pageMargins b="1" l="0.75" r="0.75" t="1" header="0.51200000000000001" footer="0.51200000000000001"/>
    <c:pageSetup paperSize="9" orientation="landscape" horizontalDpi="-3" verticalDpi="0"/>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200" b="0" i="0" u="none" strike="noStrike" baseline="0">
                <a:solidFill>
                  <a:srgbClr val="000000"/>
                </a:solidFill>
                <a:latin typeface="ＭＳ Ｐゴシック"/>
                <a:ea typeface="ＭＳ Ｐゴシック"/>
                <a:cs typeface="ＭＳ Ｐゴシック"/>
              </a:defRPr>
            </a:pPr>
            <a:r>
              <a:rPr lang="ja-JP" altLang="en-US"/>
              <a:t>ジ－</a:t>
            </a:r>
            <a:r>
              <a:rPr lang="en-US" altLang="en-US"/>
              <a:t>ｎ－</a:t>
            </a:r>
            <a:r>
              <a:rPr lang="ja-JP" altLang="en-US"/>
              <a:t>ブチルエーテル</a:t>
            </a:r>
          </a:p>
        </c:rich>
      </c:tx>
      <c:layout>
        <c:manualLayout>
          <c:xMode val="edge"/>
          <c:yMode val="edge"/>
          <c:x val="0.40284385067980244"/>
          <c:y val="3.4591194968553458E-2"/>
        </c:manualLayout>
      </c:layout>
      <c:overlay val="0"/>
      <c:spPr>
        <a:noFill/>
        <a:ln w="25400">
          <a:noFill/>
        </a:ln>
      </c:spPr>
    </c:title>
    <c:autoTitleDeleted val="0"/>
    <c:plotArea>
      <c:layout>
        <c:manualLayout>
          <c:layoutTarget val="inner"/>
          <c:xMode val="edge"/>
          <c:yMode val="edge"/>
          <c:x val="7.2274923329964338E-2"/>
          <c:y val="0.16666717849344811"/>
          <c:w val="0.81042700914255106"/>
          <c:h val="0.62578808528672025"/>
        </c:manualLayout>
      </c:layout>
      <c:lineChart>
        <c:grouping val="standard"/>
        <c:varyColors val="0"/>
        <c:ser>
          <c:idx val="0"/>
          <c:order val="0"/>
          <c:tx>
            <c:strRef>
              <c:f>Ｅトルグラフ!$D$108</c:f>
              <c:strCache>
                <c:ptCount val="1"/>
                <c:pt idx="0">
                  <c:v>ジｎブチル</c:v>
                </c:pt>
              </c:strCache>
            </c:strRef>
          </c:tx>
          <c:spPr>
            <a:ln w="12700">
              <a:solidFill>
                <a:srgbClr val="000080"/>
              </a:solidFill>
              <a:prstDash val="solid"/>
            </a:ln>
          </c:spPr>
          <c:marker>
            <c:symbol val="diamond"/>
            <c:size val="5"/>
            <c:spPr>
              <a:solidFill>
                <a:srgbClr val="000080"/>
              </a:solidFill>
              <a:ln>
                <a:solidFill>
                  <a:srgbClr val="000080"/>
                </a:solidFill>
                <a:prstDash val="solid"/>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Ｅトルグラフ!$D$110:$D$159</c:f>
              <c:numCache>
                <c:formatCode>0.00_ </c:formatCode>
                <c:ptCount val="50"/>
                <c:pt idx="0">
                  <c:v>10.64</c:v>
                </c:pt>
                <c:pt idx="1">
                  <c:v>15.19</c:v>
                </c:pt>
                <c:pt idx="2">
                  <c:v>11.4</c:v>
                </c:pt>
                <c:pt idx="3">
                  <c:v>9.7799999999999994</c:v>
                </c:pt>
                <c:pt idx="4">
                  <c:v>9.69</c:v>
                </c:pt>
                <c:pt idx="5">
                  <c:v>12.46</c:v>
                </c:pt>
                <c:pt idx="6">
                  <c:v>11.91</c:v>
                </c:pt>
                <c:pt idx="7">
                  <c:v>12.31</c:v>
                </c:pt>
                <c:pt idx="8">
                  <c:v>10.97</c:v>
                </c:pt>
                <c:pt idx="9">
                  <c:v>9.99</c:v>
                </c:pt>
                <c:pt idx="10">
                  <c:v>5.1100000000000003</c:v>
                </c:pt>
                <c:pt idx="11">
                  <c:v>5.77</c:v>
                </c:pt>
                <c:pt idx="12">
                  <c:v>4.4400000000000004</c:v>
                </c:pt>
                <c:pt idx="13">
                  <c:v>5.49</c:v>
                </c:pt>
                <c:pt idx="14">
                  <c:v>5.16</c:v>
                </c:pt>
                <c:pt idx="15">
                  <c:v>3.84</c:v>
                </c:pt>
                <c:pt idx="16">
                  <c:v>5.2</c:v>
                </c:pt>
                <c:pt idx="17">
                  <c:v>4.8600000000000003</c:v>
                </c:pt>
                <c:pt idx="18">
                  <c:v>4.99</c:v>
                </c:pt>
                <c:pt idx="19">
                  <c:v>6.3</c:v>
                </c:pt>
                <c:pt idx="20">
                  <c:v>8.17</c:v>
                </c:pt>
                <c:pt idx="21">
                  <c:v>5.65</c:v>
                </c:pt>
                <c:pt idx="22">
                  <c:v>5.58</c:v>
                </c:pt>
                <c:pt idx="23">
                  <c:v>6.37</c:v>
                </c:pt>
                <c:pt idx="24">
                  <c:v>5.57</c:v>
                </c:pt>
                <c:pt idx="25">
                  <c:v>4.8600000000000003</c:v>
                </c:pt>
                <c:pt idx="26">
                  <c:v>5.61</c:v>
                </c:pt>
                <c:pt idx="27">
                  <c:v>5.09</c:v>
                </c:pt>
                <c:pt idx="28">
                  <c:v>4.76</c:v>
                </c:pt>
                <c:pt idx="29">
                  <c:v>5.05</c:v>
                </c:pt>
                <c:pt idx="30">
                  <c:v>5.84</c:v>
                </c:pt>
                <c:pt idx="31">
                  <c:v>5.0599999999999996</c:v>
                </c:pt>
                <c:pt idx="32">
                  <c:v>7.36</c:v>
                </c:pt>
                <c:pt idx="33">
                  <c:v>7.67</c:v>
                </c:pt>
                <c:pt idx="34">
                  <c:v>5.89</c:v>
                </c:pt>
                <c:pt idx="35">
                  <c:v>5.31</c:v>
                </c:pt>
                <c:pt idx="36">
                  <c:v>0.22</c:v>
                </c:pt>
                <c:pt idx="37">
                  <c:v>0.12</c:v>
                </c:pt>
                <c:pt idx="38">
                  <c:v>0.24</c:v>
                </c:pt>
                <c:pt idx="39">
                  <c:v>0.56999999999999995</c:v>
                </c:pt>
                <c:pt idx="40">
                  <c:v>0.56999999999999995</c:v>
                </c:pt>
                <c:pt idx="41">
                  <c:v>1</c:v>
                </c:pt>
                <c:pt idx="42">
                  <c:v>1.04</c:v>
                </c:pt>
                <c:pt idx="43">
                  <c:v>1.03</c:v>
                </c:pt>
                <c:pt idx="44">
                  <c:v>1.03</c:v>
                </c:pt>
                <c:pt idx="45">
                  <c:v>1.33</c:v>
                </c:pt>
                <c:pt idx="46">
                  <c:v>1.28</c:v>
                </c:pt>
                <c:pt idx="47">
                  <c:v>1.4</c:v>
                </c:pt>
                <c:pt idx="48">
                  <c:v>1.58</c:v>
                </c:pt>
                <c:pt idx="49">
                  <c:v>1.7</c:v>
                </c:pt>
              </c:numCache>
            </c:numRef>
          </c:val>
          <c:smooth val="0"/>
          <c:extLst>
            <c:ext xmlns:c16="http://schemas.microsoft.com/office/drawing/2014/chart" uri="{C3380CC4-5D6E-409C-BE32-E72D297353CC}">
              <c16:uniqueId val="{00000000-81BE-4F9F-8EA1-5D79C94D6FE1}"/>
            </c:ext>
          </c:extLst>
        </c:ser>
        <c:ser>
          <c:idx val="1"/>
          <c:order val="1"/>
          <c:tx>
            <c:strRef>
              <c:f>Ｅトルグラフ!$E$108</c:f>
              <c:strCache>
                <c:ptCount val="1"/>
                <c:pt idx="0">
                  <c:v>平均</c:v>
                </c:pt>
              </c:strCache>
            </c:strRef>
          </c:tx>
          <c:spPr>
            <a:ln w="25400">
              <a:solidFill>
                <a:srgbClr val="0000FF"/>
              </a:solidFill>
              <a:prstDash val="solid"/>
            </a:ln>
          </c:spPr>
          <c:marker>
            <c:symbol val="square"/>
            <c:size val="7"/>
            <c:spPr>
              <a:noFill/>
              <a:ln w="9525">
                <a:noFill/>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Ｅトルグラフ!$E$110:$E$159</c:f>
              <c:numCache>
                <c:formatCode>0.00_ </c:formatCode>
                <c:ptCount val="50"/>
                <c:pt idx="0">
                  <c:v>5.6765999999999996</c:v>
                </c:pt>
                <c:pt idx="1">
                  <c:v>5.6765999999999996</c:v>
                </c:pt>
                <c:pt idx="2">
                  <c:v>5.6765999999999996</c:v>
                </c:pt>
                <c:pt idx="3">
                  <c:v>5.6765999999999996</c:v>
                </c:pt>
                <c:pt idx="4">
                  <c:v>5.6765999999999996</c:v>
                </c:pt>
                <c:pt idx="5">
                  <c:v>5.6765999999999996</c:v>
                </c:pt>
                <c:pt idx="6">
                  <c:v>5.6765999999999996</c:v>
                </c:pt>
                <c:pt idx="7">
                  <c:v>5.6765999999999996</c:v>
                </c:pt>
                <c:pt idx="8">
                  <c:v>5.6765999999999996</c:v>
                </c:pt>
                <c:pt idx="9">
                  <c:v>5.6765999999999996</c:v>
                </c:pt>
                <c:pt idx="10">
                  <c:v>5.6765999999999996</c:v>
                </c:pt>
                <c:pt idx="11">
                  <c:v>5.6765999999999996</c:v>
                </c:pt>
                <c:pt idx="12">
                  <c:v>5.6765999999999996</c:v>
                </c:pt>
                <c:pt idx="13">
                  <c:v>5.6765999999999996</c:v>
                </c:pt>
                <c:pt idx="14">
                  <c:v>5.6765999999999996</c:v>
                </c:pt>
                <c:pt idx="15">
                  <c:v>5.6765999999999996</c:v>
                </c:pt>
                <c:pt idx="16">
                  <c:v>5.6765999999999996</c:v>
                </c:pt>
                <c:pt idx="17">
                  <c:v>5.6765999999999996</c:v>
                </c:pt>
                <c:pt idx="18">
                  <c:v>5.6765999999999996</c:v>
                </c:pt>
                <c:pt idx="19">
                  <c:v>5.6765999999999996</c:v>
                </c:pt>
                <c:pt idx="20">
                  <c:v>5.6765999999999996</c:v>
                </c:pt>
                <c:pt idx="21">
                  <c:v>5.6765999999999996</c:v>
                </c:pt>
                <c:pt idx="22">
                  <c:v>5.6765999999999996</c:v>
                </c:pt>
                <c:pt idx="23">
                  <c:v>5.6765999999999996</c:v>
                </c:pt>
                <c:pt idx="24">
                  <c:v>5.6765999999999996</c:v>
                </c:pt>
                <c:pt idx="25">
                  <c:v>5.6765999999999996</c:v>
                </c:pt>
                <c:pt idx="26">
                  <c:v>5.6765999999999996</c:v>
                </c:pt>
                <c:pt idx="27">
                  <c:v>5.6765999999999996</c:v>
                </c:pt>
                <c:pt idx="28">
                  <c:v>5.6765999999999996</c:v>
                </c:pt>
                <c:pt idx="29">
                  <c:v>5.6765999999999996</c:v>
                </c:pt>
                <c:pt idx="30">
                  <c:v>5.6765999999999996</c:v>
                </c:pt>
                <c:pt idx="31">
                  <c:v>5.6765999999999996</c:v>
                </c:pt>
                <c:pt idx="32">
                  <c:v>5.6765999999999996</c:v>
                </c:pt>
                <c:pt idx="33">
                  <c:v>5.6765999999999996</c:v>
                </c:pt>
                <c:pt idx="34">
                  <c:v>5.6765999999999996</c:v>
                </c:pt>
                <c:pt idx="35">
                  <c:v>5.6765999999999996</c:v>
                </c:pt>
                <c:pt idx="36">
                  <c:v>5.6765999999999996</c:v>
                </c:pt>
                <c:pt idx="37">
                  <c:v>5.6765999999999996</c:v>
                </c:pt>
                <c:pt idx="38">
                  <c:v>5.6765999999999996</c:v>
                </c:pt>
                <c:pt idx="39">
                  <c:v>5.6765999999999996</c:v>
                </c:pt>
                <c:pt idx="40">
                  <c:v>5.6765999999999996</c:v>
                </c:pt>
                <c:pt idx="41">
                  <c:v>5.6765999999999996</c:v>
                </c:pt>
                <c:pt idx="42">
                  <c:v>5.6765999999999996</c:v>
                </c:pt>
                <c:pt idx="43">
                  <c:v>5.6765999999999996</c:v>
                </c:pt>
                <c:pt idx="44">
                  <c:v>5.6765999999999996</c:v>
                </c:pt>
                <c:pt idx="45">
                  <c:v>5.6765999999999996</c:v>
                </c:pt>
                <c:pt idx="46">
                  <c:v>5.6765999999999996</c:v>
                </c:pt>
                <c:pt idx="47">
                  <c:v>5.6765999999999996</c:v>
                </c:pt>
                <c:pt idx="48">
                  <c:v>5.6765999999999996</c:v>
                </c:pt>
                <c:pt idx="49">
                  <c:v>5.6765999999999996</c:v>
                </c:pt>
              </c:numCache>
            </c:numRef>
          </c:val>
          <c:smooth val="0"/>
          <c:extLst>
            <c:ext xmlns:c16="http://schemas.microsoft.com/office/drawing/2014/chart" uri="{C3380CC4-5D6E-409C-BE32-E72D297353CC}">
              <c16:uniqueId val="{00000001-81BE-4F9F-8EA1-5D79C94D6FE1}"/>
            </c:ext>
          </c:extLst>
        </c:ser>
        <c:ser>
          <c:idx val="2"/>
          <c:order val="2"/>
          <c:tx>
            <c:strRef>
              <c:f>Ｅトルグラフ!$F$108</c:f>
              <c:strCache>
                <c:ptCount val="1"/>
                <c:pt idx="0">
                  <c:v>ＵＣＬ</c:v>
                </c:pt>
              </c:strCache>
            </c:strRef>
          </c:tx>
          <c:spPr>
            <a:ln w="25400">
              <a:solidFill>
                <a:srgbClr val="00FF00"/>
              </a:solidFill>
              <a:prstDash val="solid"/>
            </a:ln>
          </c:spPr>
          <c:marker>
            <c:symbol val="triangle"/>
            <c:size val="7"/>
            <c:spPr>
              <a:noFill/>
              <a:ln w="9525">
                <a:noFill/>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Ｅトルグラフ!$F$110:$F$159</c:f>
              <c:numCache>
                <c:formatCode>0.00_ </c:formatCode>
                <c:ptCount val="50"/>
                <c:pt idx="0">
                  <c:v>17.311397296147842</c:v>
                </c:pt>
                <c:pt idx="1">
                  <c:v>17.311397296147842</c:v>
                </c:pt>
                <c:pt idx="2">
                  <c:v>17.311397296147842</c:v>
                </c:pt>
                <c:pt idx="3">
                  <c:v>17.311397296147842</c:v>
                </c:pt>
                <c:pt idx="4">
                  <c:v>17.311397296147842</c:v>
                </c:pt>
                <c:pt idx="5">
                  <c:v>17.311397296147842</c:v>
                </c:pt>
                <c:pt idx="6">
                  <c:v>17.311397296147842</c:v>
                </c:pt>
                <c:pt idx="7">
                  <c:v>17.311397296147842</c:v>
                </c:pt>
                <c:pt idx="8">
                  <c:v>17.311397296147842</c:v>
                </c:pt>
                <c:pt idx="9">
                  <c:v>17.311397296147842</c:v>
                </c:pt>
                <c:pt idx="10">
                  <c:v>17.311397296147842</c:v>
                </c:pt>
                <c:pt idx="11">
                  <c:v>17.311397296147842</c:v>
                </c:pt>
                <c:pt idx="12">
                  <c:v>17.311397296147842</c:v>
                </c:pt>
                <c:pt idx="13">
                  <c:v>17.311397296147842</c:v>
                </c:pt>
                <c:pt idx="14">
                  <c:v>17.311397296147842</c:v>
                </c:pt>
                <c:pt idx="15">
                  <c:v>17.311397296147842</c:v>
                </c:pt>
                <c:pt idx="16">
                  <c:v>17.311397296147842</c:v>
                </c:pt>
                <c:pt idx="17">
                  <c:v>17.311397296147842</c:v>
                </c:pt>
                <c:pt idx="18">
                  <c:v>17.311397296147842</c:v>
                </c:pt>
                <c:pt idx="19">
                  <c:v>17.311397296147842</c:v>
                </c:pt>
                <c:pt idx="20">
                  <c:v>17.311397296147842</c:v>
                </c:pt>
                <c:pt idx="21">
                  <c:v>17.311397296147842</c:v>
                </c:pt>
                <c:pt idx="22">
                  <c:v>17.311397296147842</c:v>
                </c:pt>
                <c:pt idx="23">
                  <c:v>17.311397296147842</c:v>
                </c:pt>
                <c:pt idx="24">
                  <c:v>17.311397296147842</c:v>
                </c:pt>
                <c:pt idx="25">
                  <c:v>17.311397296147842</c:v>
                </c:pt>
                <c:pt idx="26">
                  <c:v>17.311397296147842</c:v>
                </c:pt>
                <c:pt idx="27">
                  <c:v>17.311397296147842</c:v>
                </c:pt>
                <c:pt idx="28">
                  <c:v>17.311397296147842</c:v>
                </c:pt>
                <c:pt idx="29">
                  <c:v>17.311397296147842</c:v>
                </c:pt>
                <c:pt idx="30">
                  <c:v>17.311397296147842</c:v>
                </c:pt>
                <c:pt idx="31">
                  <c:v>17.311397296147842</c:v>
                </c:pt>
                <c:pt idx="32">
                  <c:v>17.311397296147842</c:v>
                </c:pt>
                <c:pt idx="33">
                  <c:v>17.311397296147842</c:v>
                </c:pt>
                <c:pt idx="34">
                  <c:v>17.311397296147842</c:v>
                </c:pt>
                <c:pt idx="35">
                  <c:v>17.311397296147842</c:v>
                </c:pt>
                <c:pt idx="36">
                  <c:v>17.311397296147842</c:v>
                </c:pt>
                <c:pt idx="37">
                  <c:v>17.311397296147842</c:v>
                </c:pt>
                <c:pt idx="38">
                  <c:v>17.311397296147842</c:v>
                </c:pt>
                <c:pt idx="39">
                  <c:v>17.311397296147842</c:v>
                </c:pt>
                <c:pt idx="40">
                  <c:v>17.311397296147842</c:v>
                </c:pt>
                <c:pt idx="41">
                  <c:v>17.311397296147842</c:v>
                </c:pt>
                <c:pt idx="42">
                  <c:v>17.311397296147842</c:v>
                </c:pt>
                <c:pt idx="43">
                  <c:v>17.311397296147842</c:v>
                </c:pt>
                <c:pt idx="44">
                  <c:v>17.311397296147842</c:v>
                </c:pt>
                <c:pt idx="45">
                  <c:v>17.311397296147842</c:v>
                </c:pt>
                <c:pt idx="46">
                  <c:v>17.311397296147842</c:v>
                </c:pt>
                <c:pt idx="47">
                  <c:v>17.311397296147842</c:v>
                </c:pt>
                <c:pt idx="48">
                  <c:v>17.311397296147842</c:v>
                </c:pt>
                <c:pt idx="49">
                  <c:v>17.311397296147842</c:v>
                </c:pt>
              </c:numCache>
            </c:numRef>
          </c:val>
          <c:smooth val="0"/>
          <c:extLst>
            <c:ext xmlns:c16="http://schemas.microsoft.com/office/drawing/2014/chart" uri="{C3380CC4-5D6E-409C-BE32-E72D297353CC}">
              <c16:uniqueId val="{00000002-81BE-4F9F-8EA1-5D79C94D6FE1}"/>
            </c:ext>
          </c:extLst>
        </c:ser>
        <c:ser>
          <c:idx val="3"/>
          <c:order val="3"/>
          <c:tx>
            <c:strRef>
              <c:f>Ｅトルグラフ!$G$108</c:f>
              <c:strCache>
                <c:ptCount val="1"/>
                <c:pt idx="0">
                  <c:v>ＬＣＬ</c:v>
                </c:pt>
              </c:strCache>
            </c:strRef>
          </c:tx>
          <c:spPr>
            <a:ln w="25400">
              <a:solidFill>
                <a:srgbClr val="00FF00"/>
              </a:solidFill>
              <a:prstDash val="solid"/>
            </a:ln>
          </c:spPr>
          <c:marker>
            <c:symbol val="x"/>
            <c:size val="7"/>
            <c:spPr>
              <a:noFill/>
              <a:ln w="9525">
                <a:noFill/>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Ｅトルグラフ!$G$110:$G$159</c:f>
              <c:numCache>
                <c:formatCode>0.00_ </c:formatCode>
                <c:ptCount val="50"/>
                <c:pt idx="0">
                  <c:v>-5.9581972961478415</c:v>
                </c:pt>
                <c:pt idx="1">
                  <c:v>-5.9581972961478415</c:v>
                </c:pt>
                <c:pt idx="2">
                  <c:v>-5.9581972961478415</c:v>
                </c:pt>
                <c:pt idx="3">
                  <c:v>-5.9581972961478415</c:v>
                </c:pt>
                <c:pt idx="4">
                  <c:v>-5.9581972961478415</c:v>
                </c:pt>
                <c:pt idx="5">
                  <c:v>-5.9581972961478415</c:v>
                </c:pt>
                <c:pt idx="6">
                  <c:v>-5.9581972961478415</c:v>
                </c:pt>
                <c:pt idx="7">
                  <c:v>-5.9581972961478415</c:v>
                </c:pt>
                <c:pt idx="8">
                  <c:v>-5.9581972961478415</c:v>
                </c:pt>
                <c:pt idx="9">
                  <c:v>-5.9581972961478415</c:v>
                </c:pt>
                <c:pt idx="10">
                  <c:v>-5.9581972961478415</c:v>
                </c:pt>
                <c:pt idx="11">
                  <c:v>-5.9581972961478415</c:v>
                </c:pt>
                <c:pt idx="12">
                  <c:v>-5.9581972961478415</c:v>
                </c:pt>
                <c:pt idx="13">
                  <c:v>-5.9581972961478415</c:v>
                </c:pt>
                <c:pt idx="14">
                  <c:v>-5.9581972961478415</c:v>
                </c:pt>
                <c:pt idx="15">
                  <c:v>-5.9581972961478415</c:v>
                </c:pt>
                <c:pt idx="16">
                  <c:v>-5.9581972961478415</c:v>
                </c:pt>
                <c:pt idx="17">
                  <c:v>-5.9581972961478415</c:v>
                </c:pt>
                <c:pt idx="18">
                  <c:v>-5.9581972961478415</c:v>
                </c:pt>
                <c:pt idx="19">
                  <c:v>-5.9581972961478415</c:v>
                </c:pt>
                <c:pt idx="20">
                  <c:v>-5.9581972961478415</c:v>
                </c:pt>
                <c:pt idx="21">
                  <c:v>-5.9581972961478415</c:v>
                </c:pt>
                <c:pt idx="22">
                  <c:v>-5.9581972961478415</c:v>
                </c:pt>
                <c:pt idx="23">
                  <c:v>-5.9581972961478415</c:v>
                </c:pt>
                <c:pt idx="24">
                  <c:v>-5.9581972961478415</c:v>
                </c:pt>
                <c:pt idx="25">
                  <c:v>-5.9581972961478415</c:v>
                </c:pt>
                <c:pt idx="26">
                  <c:v>-5.9581972961478415</c:v>
                </c:pt>
                <c:pt idx="27">
                  <c:v>-5.9581972961478415</c:v>
                </c:pt>
                <c:pt idx="28">
                  <c:v>-5.9581972961478415</c:v>
                </c:pt>
                <c:pt idx="29">
                  <c:v>-5.9581972961478415</c:v>
                </c:pt>
                <c:pt idx="30">
                  <c:v>-5.9581972961478415</c:v>
                </c:pt>
                <c:pt idx="31">
                  <c:v>-5.9581972961478415</c:v>
                </c:pt>
                <c:pt idx="32">
                  <c:v>-5.9581972961478415</c:v>
                </c:pt>
                <c:pt idx="33">
                  <c:v>-5.9581972961478415</c:v>
                </c:pt>
                <c:pt idx="34">
                  <c:v>-5.9581972961478415</c:v>
                </c:pt>
                <c:pt idx="35">
                  <c:v>-5.9581972961478415</c:v>
                </c:pt>
                <c:pt idx="36">
                  <c:v>-5.9581972961478415</c:v>
                </c:pt>
                <c:pt idx="37">
                  <c:v>-5.9581972961478415</c:v>
                </c:pt>
                <c:pt idx="38">
                  <c:v>-5.9581972961478415</c:v>
                </c:pt>
                <c:pt idx="39">
                  <c:v>-5.9581972961478415</c:v>
                </c:pt>
                <c:pt idx="40">
                  <c:v>-5.9581972961478415</c:v>
                </c:pt>
                <c:pt idx="41">
                  <c:v>-5.9581972961478415</c:v>
                </c:pt>
                <c:pt idx="42">
                  <c:v>-5.9581972961478415</c:v>
                </c:pt>
                <c:pt idx="43">
                  <c:v>-5.9581972961478415</c:v>
                </c:pt>
                <c:pt idx="44">
                  <c:v>-5.9581972961478415</c:v>
                </c:pt>
                <c:pt idx="45">
                  <c:v>-5.9581972961478415</c:v>
                </c:pt>
                <c:pt idx="46">
                  <c:v>-5.9581972961478415</c:v>
                </c:pt>
                <c:pt idx="47">
                  <c:v>-5.9581972961478415</c:v>
                </c:pt>
                <c:pt idx="48">
                  <c:v>-5.9581972961478415</c:v>
                </c:pt>
                <c:pt idx="49">
                  <c:v>-5.9581972961478415</c:v>
                </c:pt>
              </c:numCache>
            </c:numRef>
          </c:val>
          <c:smooth val="0"/>
          <c:extLst>
            <c:ext xmlns:c16="http://schemas.microsoft.com/office/drawing/2014/chart" uri="{C3380CC4-5D6E-409C-BE32-E72D297353CC}">
              <c16:uniqueId val="{00000003-81BE-4F9F-8EA1-5D79C94D6FE1}"/>
            </c:ext>
          </c:extLst>
        </c:ser>
        <c:dLbls>
          <c:showLegendKey val="0"/>
          <c:showVal val="0"/>
          <c:showCatName val="0"/>
          <c:showSerName val="0"/>
          <c:showPercent val="0"/>
          <c:showBubbleSize val="0"/>
        </c:dLbls>
        <c:marker val="1"/>
        <c:smooth val="0"/>
        <c:axId val="129713280"/>
        <c:axId val="129715200"/>
      </c:lineChart>
      <c:catAx>
        <c:axId val="129713280"/>
        <c:scaling>
          <c:orientation val="minMax"/>
        </c:scaling>
        <c:delete val="0"/>
        <c:axPos val="b"/>
        <c:numFmt formatCode="0_ " sourceLinked="0"/>
        <c:majorTickMark val="in"/>
        <c:minorTickMark val="none"/>
        <c:tickLblPos val="nextTo"/>
        <c:spPr>
          <a:ln w="3175">
            <a:solidFill>
              <a:srgbClr val="000000"/>
            </a:solidFill>
            <a:prstDash val="solid"/>
          </a:ln>
        </c:spPr>
        <c:txPr>
          <a:bodyPr rot="-5400000" vert="horz"/>
          <a:lstStyle/>
          <a:p>
            <a:pPr>
              <a:defRPr sz="800" b="0" i="0" u="none" strike="noStrike" baseline="0">
                <a:solidFill>
                  <a:srgbClr val="000000"/>
                </a:solidFill>
                <a:latin typeface="ＭＳ Ｐゴシック"/>
                <a:ea typeface="ＭＳ Ｐゴシック"/>
                <a:cs typeface="ＭＳ Ｐゴシック"/>
              </a:defRPr>
            </a:pPr>
            <a:endParaRPr lang="ja-JP"/>
          </a:p>
        </c:txPr>
        <c:crossAx val="129715200"/>
        <c:crosses val="autoZero"/>
        <c:auto val="1"/>
        <c:lblAlgn val="ctr"/>
        <c:lblOffset val="100"/>
        <c:tickLblSkip val="1"/>
        <c:tickMarkSkip val="1"/>
        <c:noMultiLvlLbl val="0"/>
      </c:catAx>
      <c:valAx>
        <c:axId val="129715200"/>
        <c:scaling>
          <c:orientation val="minMax"/>
          <c:max val="16.5"/>
          <c:min val="0"/>
        </c:scaling>
        <c:delete val="0"/>
        <c:axPos val="l"/>
        <c:majorGridlines>
          <c:spPr>
            <a:ln w="3175">
              <a:solidFill>
                <a:srgbClr val="000000"/>
              </a:solidFill>
              <a:prstDash val="solid"/>
            </a:ln>
          </c:spPr>
        </c:majorGridlines>
        <c:numFmt formatCode="0.00_ " sourceLinked="1"/>
        <c:majorTickMark val="in"/>
        <c:minorTickMark val="none"/>
        <c:tickLblPos val="nextTo"/>
        <c:spPr>
          <a:ln w="3175">
            <a:solidFill>
              <a:srgbClr val="000000"/>
            </a:solidFill>
            <a:prstDash val="solid"/>
          </a:ln>
        </c:spPr>
        <c:txPr>
          <a:bodyPr rot="0" vert="horz"/>
          <a:lstStyle/>
          <a:p>
            <a:pPr>
              <a:defRPr sz="1200" b="0" i="0" u="none" strike="noStrike" baseline="0">
                <a:solidFill>
                  <a:srgbClr val="000000"/>
                </a:solidFill>
                <a:latin typeface="ＭＳ Ｐゴシック"/>
                <a:ea typeface="ＭＳ Ｐゴシック"/>
                <a:cs typeface="ＭＳ Ｐゴシック"/>
              </a:defRPr>
            </a:pPr>
            <a:endParaRPr lang="ja-JP"/>
          </a:p>
        </c:txPr>
        <c:crossAx val="129713280"/>
        <c:crosses val="autoZero"/>
        <c:crossBetween val="between"/>
        <c:majorUnit val="1"/>
        <c:minorUnit val="0.4"/>
      </c:valAx>
      <c:spPr>
        <a:solidFill>
          <a:srgbClr val="FFFFCC"/>
        </a:solidFill>
        <a:ln w="12700">
          <a:solidFill>
            <a:srgbClr val="808080"/>
          </a:solidFill>
          <a:prstDash val="solid"/>
        </a:ln>
      </c:spPr>
    </c:plotArea>
    <c:legend>
      <c:legendPos val="r"/>
      <c:layout>
        <c:manualLayout>
          <c:xMode val="edge"/>
          <c:yMode val="edge"/>
          <c:x val="0.89218009478672988"/>
          <c:y val="0.1540880503144654"/>
          <c:w val="0.10071090047393361"/>
          <c:h val="0.64465408805031454"/>
        </c:manualLayout>
      </c:layout>
      <c:overlay val="0"/>
      <c:spPr>
        <a:solidFill>
          <a:srgbClr val="FFFFFF"/>
        </a:solidFill>
        <a:ln w="3175">
          <a:solidFill>
            <a:srgbClr val="000000"/>
          </a:solidFill>
          <a:prstDash val="solid"/>
        </a:ln>
      </c:spPr>
      <c:txPr>
        <a:bodyPr/>
        <a:lstStyle/>
        <a:p>
          <a:pPr>
            <a:defRPr sz="825" b="0" i="0" u="none" strike="noStrike" baseline="0">
              <a:solidFill>
                <a:srgbClr val="000000"/>
              </a:solidFill>
              <a:latin typeface="ＭＳ Ｐゴシック"/>
              <a:ea typeface="ＭＳ Ｐゴシック"/>
              <a:cs typeface="ＭＳ Ｐゴシック"/>
            </a:defRPr>
          </a:pPr>
          <a:endParaRPr lang="ja-JP"/>
        </a:p>
      </c:txPr>
    </c:legend>
    <c:plotVisOnly val="1"/>
    <c:dispBlanksAs val="gap"/>
    <c:showDLblsOverMax val="0"/>
  </c:chart>
  <c:spPr>
    <a:solidFill>
      <a:srgbClr val="FFFFFF"/>
    </a:solidFill>
    <a:ln w="3175">
      <a:solidFill>
        <a:srgbClr val="000000"/>
      </a:solidFill>
      <a:prstDash val="solid"/>
    </a:ln>
  </c:spPr>
  <c:txPr>
    <a:bodyPr/>
    <a:lstStyle/>
    <a:p>
      <a:pPr>
        <a:defRPr sz="1200" b="0" i="0" u="none" strike="noStrike" baseline="0">
          <a:solidFill>
            <a:srgbClr val="000000"/>
          </a:solidFill>
          <a:latin typeface="ＭＳ Ｐゴシック"/>
          <a:ea typeface="ＭＳ Ｐゴシック"/>
          <a:cs typeface="ＭＳ Ｐゴシック"/>
        </a:defRPr>
      </a:pPr>
      <a:endParaRPr lang="ja-JP"/>
    </a:p>
  </c:txPr>
  <c:printSettings>
    <c:headerFooter alignWithMargins="0"/>
    <c:pageMargins b="1" l="0.75" r="0.75" t="1" header="0.51200000000000001" footer="0.51200000000000001"/>
    <c:pageSetup orientation="portrait"/>
  </c:printSettings>
  <c:userShapes r:id="rId1"/>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sz="1200" b="0" i="0" u="none" strike="noStrike" baseline="0">
                <a:solidFill>
                  <a:srgbClr val="000000"/>
                </a:solidFill>
                <a:latin typeface="ＭＳ Ｐゴシック"/>
                <a:ea typeface="ＭＳ Ｐゴシック"/>
                <a:cs typeface="ＭＳ Ｐゴシック"/>
              </a:defRPr>
            </a:pPr>
            <a:r>
              <a:rPr lang="ja-JP" altLang="en-US"/>
              <a:t>比重</a:t>
            </a:r>
          </a:p>
        </c:rich>
      </c:tx>
      <c:layout>
        <c:manualLayout>
          <c:xMode val="edge"/>
          <c:yMode val="edge"/>
          <c:x val="0.47862232779097386"/>
          <c:y val="3.4591194968553458E-2"/>
        </c:manualLayout>
      </c:layout>
      <c:overlay val="0"/>
      <c:spPr>
        <a:noFill/>
        <a:ln w="25400">
          <a:noFill/>
        </a:ln>
      </c:spPr>
    </c:title>
    <c:autoTitleDeleted val="0"/>
    <c:plotArea>
      <c:layout>
        <c:manualLayout>
          <c:layoutTarget val="inner"/>
          <c:xMode val="edge"/>
          <c:yMode val="edge"/>
          <c:x val="8.1947743467933487E-2"/>
          <c:y val="0.16666717849344811"/>
          <c:w val="0.8004750593824228"/>
          <c:h val="0.62578808528672025"/>
        </c:manualLayout>
      </c:layout>
      <c:lineChart>
        <c:grouping val="standard"/>
        <c:varyColors val="0"/>
        <c:ser>
          <c:idx val="0"/>
          <c:order val="0"/>
          <c:tx>
            <c:strRef>
              <c:f>Ｅトルグラフ!$D$161</c:f>
              <c:strCache>
                <c:ptCount val="1"/>
                <c:pt idx="0">
                  <c:v>比重</c:v>
                </c:pt>
              </c:strCache>
            </c:strRef>
          </c:tx>
          <c:spPr>
            <a:ln w="12700">
              <a:solidFill>
                <a:srgbClr val="000080"/>
              </a:solidFill>
              <a:prstDash val="solid"/>
            </a:ln>
          </c:spPr>
          <c:marker>
            <c:symbol val="diamond"/>
            <c:size val="5"/>
            <c:spPr>
              <a:solidFill>
                <a:srgbClr val="000080"/>
              </a:solidFill>
              <a:ln>
                <a:solidFill>
                  <a:srgbClr val="000080"/>
                </a:solidFill>
                <a:prstDash val="solid"/>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Ｅトルグラフ!$D$163:$D$212</c:f>
              <c:numCache>
                <c:formatCode>0.000_ </c:formatCode>
                <c:ptCount val="50"/>
                <c:pt idx="0">
                  <c:v>0.85499999999999998</c:v>
                </c:pt>
                <c:pt idx="1">
                  <c:v>0.85499999999999998</c:v>
                </c:pt>
                <c:pt idx="2">
                  <c:v>0.86</c:v>
                </c:pt>
                <c:pt idx="3">
                  <c:v>0.86</c:v>
                </c:pt>
                <c:pt idx="4">
                  <c:v>0.85599999999999998</c:v>
                </c:pt>
                <c:pt idx="5">
                  <c:v>0.85899999999999999</c:v>
                </c:pt>
                <c:pt idx="6">
                  <c:v>0.85799999999999998</c:v>
                </c:pt>
                <c:pt idx="7">
                  <c:v>0.85799999999999998</c:v>
                </c:pt>
                <c:pt idx="8">
                  <c:v>0.85799999999999998</c:v>
                </c:pt>
                <c:pt idx="9">
                  <c:v>0.85899999999999999</c:v>
                </c:pt>
                <c:pt idx="10">
                  <c:v>0.85699999999999998</c:v>
                </c:pt>
                <c:pt idx="11">
                  <c:v>0.85299999999999998</c:v>
                </c:pt>
                <c:pt idx="12">
                  <c:v>0.85799999999999998</c:v>
                </c:pt>
                <c:pt idx="13">
                  <c:v>0.85799999999999998</c:v>
                </c:pt>
                <c:pt idx="14">
                  <c:v>0.85599999999999998</c:v>
                </c:pt>
                <c:pt idx="15">
                  <c:v>0.85799999999999998</c:v>
                </c:pt>
                <c:pt idx="16">
                  <c:v>0.85699999999999998</c:v>
                </c:pt>
                <c:pt idx="17">
                  <c:v>0.86099999999999999</c:v>
                </c:pt>
                <c:pt idx="18">
                  <c:v>0.85299999999999998</c:v>
                </c:pt>
                <c:pt idx="19">
                  <c:v>0.85599999999999998</c:v>
                </c:pt>
                <c:pt idx="20">
                  <c:v>0.85299999999999998</c:v>
                </c:pt>
                <c:pt idx="21">
                  <c:v>0.85599999999999998</c:v>
                </c:pt>
                <c:pt idx="22">
                  <c:v>0.85399999999999998</c:v>
                </c:pt>
                <c:pt idx="23">
                  <c:v>0.85699999999999998</c:v>
                </c:pt>
                <c:pt idx="24">
                  <c:v>0.85599999999999998</c:v>
                </c:pt>
                <c:pt idx="25">
                  <c:v>0.85699999999999998</c:v>
                </c:pt>
                <c:pt idx="26">
                  <c:v>0.85799999999999998</c:v>
                </c:pt>
                <c:pt idx="27">
                  <c:v>0.85599999999999998</c:v>
                </c:pt>
                <c:pt idx="28">
                  <c:v>0.85699999999999998</c:v>
                </c:pt>
                <c:pt idx="29">
                  <c:v>0.85799999999999998</c:v>
                </c:pt>
                <c:pt idx="30">
                  <c:v>0.85299999999999998</c:v>
                </c:pt>
                <c:pt idx="31">
                  <c:v>0.85499999999999998</c:v>
                </c:pt>
                <c:pt idx="32">
                  <c:v>0.85599999999999998</c:v>
                </c:pt>
                <c:pt idx="33">
                  <c:v>0.85399999999999998</c:v>
                </c:pt>
                <c:pt idx="34">
                  <c:v>0.85699999999999998</c:v>
                </c:pt>
                <c:pt idx="35">
                  <c:v>0.85499999999999998</c:v>
                </c:pt>
                <c:pt idx="36">
                  <c:v>0.86099999999999999</c:v>
                </c:pt>
                <c:pt idx="37">
                  <c:v>0.86199999999999999</c:v>
                </c:pt>
                <c:pt idx="38">
                  <c:v>0.86</c:v>
                </c:pt>
                <c:pt idx="39">
                  <c:v>0.86499999999999999</c:v>
                </c:pt>
                <c:pt idx="40">
                  <c:v>0.86199999999999999</c:v>
                </c:pt>
                <c:pt idx="41">
                  <c:v>0.86099999999999999</c:v>
                </c:pt>
                <c:pt idx="42">
                  <c:v>0.86399999999999999</c:v>
                </c:pt>
                <c:pt idx="43">
                  <c:v>0.86099999999999999</c:v>
                </c:pt>
                <c:pt idx="44">
                  <c:v>0.86399999999999999</c:v>
                </c:pt>
                <c:pt idx="45">
                  <c:v>0.86199999999999999</c:v>
                </c:pt>
                <c:pt idx="46">
                  <c:v>0.86099999999999999</c:v>
                </c:pt>
                <c:pt idx="47">
                  <c:v>0.86199999999999999</c:v>
                </c:pt>
                <c:pt idx="48">
                  <c:v>0.86099999999999999</c:v>
                </c:pt>
                <c:pt idx="49">
                  <c:v>0.86099999999999999</c:v>
                </c:pt>
              </c:numCache>
            </c:numRef>
          </c:val>
          <c:smooth val="0"/>
          <c:extLst>
            <c:ext xmlns:c16="http://schemas.microsoft.com/office/drawing/2014/chart" uri="{C3380CC4-5D6E-409C-BE32-E72D297353CC}">
              <c16:uniqueId val="{00000000-A224-4933-A2D5-94305F18DA1A}"/>
            </c:ext>
          </c:extLst>
        </c:ser>
        <c:ser>
          <c:idx val="1"/>
          <c:order val="1"/>
          <c:tx>
            <c:strRef>
              <c:f>Ｅトルグラフ!$E$161</c:f>
              <c:strCache>
                <c:ptCount val="1"/>
                <c:pt idx="0">
                  <c:v>平均</c:v>
                </c:pt>
              </c:strCache>
            </c:strRef>
          </c:tx>
          <c:spPr>
            <a:ln w="25400">
              <a:solidFill>
                <a:srgbClr val="0000FF"/>
              </a:solidFill>
              <a:prstDash val="solid"/>
            </a:ln>
          </c:spPr>
          <c:marker>
            <c:symbol val="square"/>
            <c:size val="7"/>
            <c:spPr>
              <a:noFill/>
              <a:ln w="9525">
                <a:noFill/>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Ｅトルグラフ!$E$163:$E$212</c:f>
              <c:numCache>
                <c:formatCode>0.000_ </c:formatCode>
                <c:ptCount val="50"/>
                <c:pt idx="0">
                  <c:v>0.85797999999999996</c:v>
                </c:pt>
                <c:pt idx="1">
                  <c:v>0.85797999999999996</c:v>
                </c:pt>
                <c:pt idx="2">
                  <c:v>0.85797999999999996</c:v>
                </c:pt>
                <c:pt idx="3">
                  <c:v>0.85797999999999996</c:v>
                </c:pt>
                <c:pt idx="4">
                  <c:v>0.85797999999999996</c:v>
                </c:pt>
                <c:pt idx="5">
                  <c:v>0.85797999999999996</c:v>
                </c:pt>
                <c:pt idx="6">
                  <c:v>0.85797999999999996</c:v>
                </c:pt>
                <c:pt idx="7">
                  <c:v>0.85797999999999996</c:v>
                </c:pt>
                <c:pt idx="8">
                  <c:v>0.85797999999999996</c:v>
                </c:pt>
                <c:pt idx="9">
                  <c:v>0.85797999999999996</c:v>
                </c:pt>
                <c:pt idx="10">
                  <c:v>0.85797999999999996</c:v>
                </c:pt>
                <c:pt idx="11">
                  <c:v>0.85797999999999996</c:v>
                </c:pt>
                <c:pt idx="12">
                  <c:v>0.85797999999999996</c:v>
                </c:pt>
                <c:pt idx="13">
                  <c:v>0.85797999999999996</c:v>
                </c:pt>
                <c:pt idx="14">
                  <c:v>0.85797999999999996</c:v>
                </c:pt>
                <c:pt idx="15">
                  <c:v>0.85797999999999996</c:v>
                </c:pt>
                <c:pt idx="16">
                  <c:v>0.85797999999999996</c:v>
                </c:pt>
                <c:pt idx="17">
                  <c:v>0.85797999999999996</c:v>
                </c:pt>
                <c:pt idx="18">
                  <c:v>0.85797999999999996</c:v>
                </c:pt>
                <c:pt idx="19">
                  <c:v>0.85797999999999996</c:v>
                </c:pt>
                <c:pt idx="20">
                  <c:v>0.85797999999999996</c:v>
                </c:pt>
                <c:pt idx="21">
                  <c:v>0.85797999999999996</c:v>
                </c:pt>
                <c:pt idx="22">
                  <c:v>0.85797999999999996</c:v>
                </c:pt>
                <c:pt idx="23">
                  <c:v>0.85797999999999996</c:v>
                </c:pt>
                <c:pt idx="24">
                  <c:v>0.85797999999999996</c:v>
                </c:pt>
                <c:pt idx="25">
                  <c:v>0.85797999999999996</c:v>
                </c:pt>
                <c:pt idx="26">
                  <c:v>0.85797999999999996</c:v>
                </c:pt>
                <c:pt idx="27">
                  <c:v>0.85797999999999996</c:v>
                </c:pt>
                <c:pt idx="28">
                  <c:v>0.85797999999999996</c:v>
                </c:pt>
                <c:pt idx="29">
                  <c:v>0.85797999999999996</c:v>
                </c:pt>
                <c:pt idx="30">
                  <c:v>0.85797999999999996</c:v>
                </c:pt>
                <c:pt idx="31">
                  <c:v>0.85797999999999996</c:v>
                </c:pt>
                <c:pt idx="32">
                  <c:v>0.85797999999999996</c:v>
                </c:pt>
                <c:pt idx="33">
                  <c:v>0.85797999999999996</c:v>
                </c:pt>
                <c:pt idx="34">
                  <c:v>0.85797999999999996</c:v>
                </c:pt>
                <c:pt idx="35">
                  <c:v>0.85797999999999996</c:v>
                </c:pt>
                <c:pt idx="36">
                  <c:v>0.85797999999999996</c:v>
                </c:pt>
                <c:pt idx="37">
                  <c:v>0.85797999999999996</c:v>
                </c:pt>
                <c:pt idx="38">
                  <c:v>0.85797999999999996</c:v>
                </c:pt>
                <c:pt idx="39">
                  <c:v>0.85797999999999996</c:v>
                </c:pt>
                <c:pt idx="40">
                  <c:v>0.85797999999999996</c:v>
                </c:pt>
                <c:pt idx="41">
                  <c:v>0.85797999999999996</c:v>
                </c:pt>
                <c:pt idx="42">
                  <c:v>0.85797999999999996</c:v>
                </c:pt>
                <c:pt idx="43">
                  <c:v>0.85797999999999996</c:v>
                </c:pt>
                <c:pt idx="44">
                  <c:v>0.85797999999999996</c:v>
                </c:pt>
                <c:pt idx="45">
                  <c:v>0.85797999999999996</c:v>
                </c:pt>
                <c:pt idx="46">
                  <c:v>0.85797999999999996</c:v>
                </c:pt>
                <c:pt idx="47">
                  <c:v>0.85797999999999996</c:v>
                </c:pt>
                <c:pt idx="48">
                  <c:v>0.85797999999999996</c:v>
                </c:pt>
                <c:pt idx="49">
                  <c:v>0.85797999999999996</c:v>
                </c:pt>
              </c:numCache>
            </c:numRef>
          </c:val>
          <c:smooth val="0"/>
          <c:extLst>
            <c:ext xmlns:c16="http://schemas.microsoft.com/office/drawing/2014/chart" uri="{C3380CC4-5D6E-409C-BE32-E72D297353CC}">
              <c16:uniqueId val="{00000001-A224-4933-A2D5-94305F18DA1A}"/>
            </c:ext>
          </c:extLst>
        </c:ser>
        <c:ser>
          <c:idx val="2"/>
          <c:order val="2"/>
          <c:tx>
            <c:strRef>
              <c:f>Ｅトルグラフ!$F$161</c:f>
              <c:strCache>
                <c:ptCount val="1"/>
                <c:pt idx="0">
                  <c:v>ＵＣＬ</c:v>
                </c:pt>
              </c:strCache>
            </c:strRef>
          </c:tx>
          <c:spPr>
            <a:ln w="25400">
              <a:solidFill>
                <a:srgbClr val="00FF00"/>
              </a:solidFill>
              <a:prstDash val="solid"/>
            </a:ln>
          </c:spPr>
          <c:marker>
            <c:symbol val="triangle"/>
            <c:size val="7"/>
            <c:spPr>
              <a:noFill/>
              <a:ln w="9525">
                <a:noFill/>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Ｅトルグラフ!$F$163:$F$212</c:f>
              <c:numCache>
                <c:formatCode>0.000_ </c:formatCode>
                <c:ptCount val="50"/>
                <c:pt idx="0">
                  <c:v>0.86716163650879252</c:v>
                </c:pt>
                <c:pt idx="1">
                  <c:v>0.86716163650879252</c:v>
                </c:pt>
                <c:pt idx="2">
                  <c:v>0.86716163650879252</c:v>
                </c:pt>
                <c:pt idx="3">
                  <c:v>0.86716163650879252</c:v>
                </c:pt>
                <c:pt idx="4">
                  <c:v>0.86716163650879252</c:v>
                </c:pt>
                <c:pt idx="5">
                  <c:v>0.86716163650879252</c:v>
                </c:pt>
                <c:pt idx="6">
                  <c:v>0.86716163650879252</c:v>
                </c:pt>
                <c:pt idx="7">
                  <c:v>0.86716163650879252</c:v>
                </c:pt>
                <c:pt idx="8">
                  <c:v>0.86716163650879252</c:v>
                </c:pt>
                <c:pt idx="9">
                  <c:v>0.86716163650879252</c:v>
                </c:pt>
                <c:pt idx="10">
                  <c:v>0.86716163650879252</c:v>
                </c:pt>
                <c:pt idx="11">
                  <c:v>0.86716163650879252</c:v>
                </c:pt>
                <c:pt idx="12">
                  <c:v>0.86716163650879252</c:v>
                </c:pt>
                <c:pt idx="13">
                  <c:v>0.86716163650879252</c:v>
                </c:pt>
                <c:pt idx="14">
                  <c:v>0.86716163650879252</c:v>
                </c:pt>
                <c:pt idx="15">
                  <c:v>0.86716163650879252</c:v>
                </c:pt>
                <c:pt idx="16">
                  <c:v>0.86716163650879252</c:v>
                </c:pt>
                <c:pt idx="17">
                  <c:v>0.86716163650879252</c:v>
                </c:pt>
                <c:pt idx="18">
                  <c:v>0.86716163650879252</c:v>
                </c:pt>
                <c:pt idx="19">
                  <c:v>0.86716163650879252</c:v>
                </c:pt>
                <c:pt idx="20">
                  <c:v>0.86716163650879252</c:v>
                </c:pt>
                <c:pt idx="21">
                  <c:v>0.86716163650879252</c:v>
                </c:pt>
                <c:pt idx="22">
                  <c:v>0.86716163650879252</c:v>
                </c:pt>
                <c:pt idx="23">
                  <c:v>0.86716163650879252</c:v>
                </c:pt>
                <c:pt idx="24">
                  <c:v>0.86716163650879252</c:v>
                </c:pt>
                <c:pt idx="25">
                  <c:v>0.86716163650879252</c:v>
                </c:pt>
                <c:pt idx="26">
                  <c:v>0.86716163650879252</c:v>
                </c:pt>
                <c:pt idx="27">
                  <c:v>0.86716163650879252</c:v>
                </c:pt>
                <c:pt idx="28">
                  <c:v>0.86716163650879252</c:v>
                </c:pt>
                <c:pt idx="29">
                  <c:v>0.86716163650879252</c:v>
                </c:pt>
                <c:pt idx="30">
                  <c:v>0.86716163650879252</c:v>
                </c:pt>
                <c:pt idx="31">
                  <c:v>0.86716163650879252</c:v>
                </c:pt>
                <c:pt idx="32">
                  <c:v>0.86716163650879252</c:v>
                </c:pt>
                <c:pt idx="33">
                  <c:v>0.86716163650879252</c:v>
                </c:pt>
                <c:pt idx="34">
                  <c:v>0.86716163650879252</c:v>
                </c:pt>
                <c:pt idx="35">
                  <c:v>0.86716163650879252</c:v>
                </c:pt>
                <c:pt idx="36">
                  <c:v>0.86716163650879252</c:v>
                </c:pt>
                <c:pt idx="37">
                  <c:v>0.86716163650879252</c:v>
                </c:pt>
                <c:pt idx="38">
                  <c:v>0.86716163650879252</c:v>
                </c:pt>
                <c:pt idx="39">
                  <c:v>0.86716163650879252</c:v>
                </c:pt>
                <c:pt idx="40">
                  <c:v>0.86716163650879252</c:v>
                </c:pt>
                <c:pt idx="41">
                  <c:v>0.86716163650879252</c:v>
                </c:pt>
                <c:pt idx="42">
                  <c:v>0.86716163650879252</c:v>
                </c:pt>
                <c:pt idx="43">
                  <c:v>0.86716163650879252</c:v>
                </c:pt>
                <c:pt idx="44">
                  <c:v>0.86716163650879252</c:v>
                </c:pt>
                <c:pt idx="45">
                  <c:v>0.86716163650879252</c:v>
                </c:pt>
                <c:pt idx="46">
                  <c:v>0.86716163650879252</c:v>
                </c:pt>
                <c:pt idx="47">
                  <c:v>0.86716163650879252</c:v>
                </c:pt>
                <c:pt idx="48">
                  <c:v>0.86716163650879252</c:v>
                </c:pt>
                <c:pt idx="49">
                  <c:v>0.86716163650879252</c:v>
                </c:pt>
              </c:numCache>
            </c:numRef>
          </c:val>
          <c:smooth val="0"/>
          <c:extLst>
            <c:ext xmlns:c16="http://schemas.microsoft.com/office/drawing/2014/chart" uri="{C3380CC4-5D6E-409C-BE32-E72D297353CC}">
              <c16:uniqueId val="{00000002-A224-4933-A2D5-94305F18DA1A}"/>
            </c:ext>
          </c:extLst>
        </c:ser>
        <c:ser>
          <c:idx val="3"/>
          <c:order val="3"/>
          <c:tx>
            <c:strRef>
              <c:f>Ｅトルグラフ!$G$161</c:f>
              <c:strCache>
                <c:ptCount val="1"/>
                <c:pt idx="0">
                  <c:v>ＬＣＬ</c:v>
                </c:pt>
              </c:strCache>
            </c:strRef>
          </c:tx>
          <c:spPr>
            <a:ln w="25400">
              <a:solidFill>
                <a:srgbClr val="00FF00"/>
              </a:solidFill>
              <a:prstDash val="solid"/>
            </a:ln>
          </c:spPr>
          <c:marker>
            <c:symbol val="x"/>
            <c:size val="7"/>
            <c:spPr>
              <a:noFill/>
              <a:ln w="9525">
                <a:noFill/>
              </a:ln>
            </c:spPr>
          </c:marker>
          <c:cat>
            <c:strRef>
              <c:f>Ｅトルグラフ!$C$4:$C$53</c:f>
              <c:strCache>
                <c:ptCount val="50"/>
                <c:pt idx="0">
                  <c:v>2202001</c:v>
                </c:pt>
                <c:pt idx="1">
                  <c:v>2202006</c:v>
                </c:pt>
                <c:pt idx="2">
                  <c:v>2202010</c:v>
                </c:pt>
                <c:pt idx="3">
                  <c:v>2202014</c:v>
                </c:pt>
                <c:pt idx="4">
                  <c:v>2202020</c:v>
                </c:pt>
                <c:pt idx="5">
                  <c:v>2202021</c:v>
                </c:pt>
                <c:pt idx="6">
                  <c:v>2202024</c:v>
                </c:pt>
                <c:pt idx="7">
                  <c:v>2202029</c:v>
                </c:pt>
                <c:pt idx="8">
                  <c:v>2203003</c:v>
                </c:pt>
                <c:pt idx="9">
                  <c:v>2203007</c:v>
                </c:pt>
                <c:pt idx="10">
                  <c:v>2203011</c:v>
                </c:pt>
                <c:pt idx="11">
                  <c:v>2203017</c:v>
                </c:pt>
                <c:pt idx="12">
                  <c:v>2203022</c:v>
                </c:pt>
                <c:pt idx="13">
                  <c:v>2203026</c:v>
                </c:pt>
                <c:pt idx="14">
                  <c:v>2203029</c:v>
                </c:pt>
                <c:pt idx="15">
                  <c:v>2204002</c:v>
                </c:pt>
                <c:pt idx="16">
                  <c:v>2204005</c:v>
                </c:pt>
                <c:pt idx="17">
                  <c:v>2204010</c:v>
                </c:pt>
                <c:pt idx="18">
                  <c:v>2204013</c:v>
                </c:pt>
                <c:pt idx="19">
                  <c:v>2204018</c:v>
                </c:pt>
                <c:pt idx="20">
                  <c:v>2204021</c:v>
                </c:pt>
                <c:pt idx="21">
                  <c:v>2204025</c:v>
                </c:pt>
                <c:pt idx="22">
                  <c:v>2204031</c:v>
                </c:pt>
                <c:pt idx="23">
                  <c:v>2205005</c:v>
                </c:pt>
                <c:pt idx="24">
                  <c:v>2205009</c:v>
                </c:pt>
                <c:pt idx="25">
                  <c:v>2205013</c:v>
                </c:pt>
                <c:pt idx="26">
                  <c:v>2205017</c:v>
                </c:pt>
                <c:pt idx="27">
                  <c:v>2205023</c:v>
                </c:pt>
                <c:pt idx="28">
                  <c:v>2205025</c:v>
                </c:pt>
                <c:pt idx="29">
                  <c:v>2205033</c:v>
                </c:pt>
                <c:pt idx="30">
                  <c:v>2208001</c:v>
                </c:pt>
                <c:pt idx="31">
                  <c:v>2208006</c:v>
                </c:pt>
                <c:pt idx="32">
                  <c:v>2209005</c:v>
                </c:pt>
                <c:pt idx="33">
                  <c:v>2209017</c:v>
                </c:pt>
                <c:pt idx="34">
                  <c:v>2209021</c:v>
                </c:pt>
                <c:pt idx="35">
                  <c:v>2210002</c:v>
                </c:pt>
                <c:pt idx="36">
                  <c:v>2302001</c:v>
                </c:pt>
                <c:pt idx="37">
                  <c:v>2302003</c:v>
                </c:pt>
                <c:pt idx="38">
                  <c:v>2302005</c:v>
                </c:pt>
                <c:pt idx="39">
                  <c:v>2302009</c:v>
                </c:pt>
                <c:pt idx="40">
                  <c:v>2302016</c:v>
                </c:pt>
                <c:pt idx="41">
                  <c:v>2303005</c:v>
                </c:pt>
                <c:pt idx="42">
                  <c:v>2303014</c:v>
                </c:pt>
                <c:pt idx="43">
                  <c:v>2303017</c:v>
                </c:pt>
                <c:pt idx="44">
                  <c:v>2303021</c:v>
                </c:pt>
                <c:pt idx="45">
                  <c:v>2303033</c:v>
                </c:pt>
                <c:pt idx="46">
                  <c:v>2304002</c:v>
                </c:pt>
                <c:pt idx="47">
                  <c:v>2304005</c:v>
                </c:pt>
                <c:pt idx="48">
                  <c:v>2304016</c:v>
                </c:pt>
                <c:pt idx="49">
                  <c:v>2304019</c:v>
                </c:pt>
              </c:strCache>
            </c:strRef>
          </c:cat>
          <c:val>
            <c:numRef>
              <c:f>Ｅトルグラフ!$G$163:$G$212</c:f>
              <c:numCache>
                <c:formatCode>0.000_ </c:formatCode>
                <c:ptCount val="50"/>
                <c:pt idx="0">
                  <c:v>0.84879836349120741</c:v>
                </c:pt>
                <c:pt idx="1">
                  <c:v>0.84879836349120741</c:v>
                </c:pt>
                <c:pt idx="2">
                  <c:v>0.84879836349120741</c:v>
                </c:pt>
                <c:pt idx="3">
                  <c:v>0.84879836349120741</c:v>
                </c:pt>
                <c:pt idx="4">
                  <c:v>0.84879836349120741</c:v>
                </c:pt>
                <c:pt idx="5">
                  <c:v>0.84879836349120741</c:v>
                </c:pt>
                <c:pt idx="6">
                  <c:v>0.84879836349120741</c:v>
                </c:pt>
                <c:pt idx="7">
                  <c:v>0.84879836349120741</c:v>
                </c:pt>
                <c:pt idx="8">
                  <c:v>0.84879836349120741</c:v>
                </c:pt>
                <c:pt idx="9">
                  <c:v>0.84879836349120741</c:v>
                </c:pt>
                <c:pt idx="10">
                  <c:v>0.84879836349120741</c:v>
                </c:pt>
                <c:pt idx="11">
                  <c:v>0.84879836349120741</c:v>
                </c:pt>
                <c:pt idx="12">
                  <c:v>0.84879836349120741</c:v>
                </c:pt>
                <c:pt idx="13">
                  <c:v>0.84879836349120741</c:v>
                </c:pt>
                <c:pt idx="14">
                  <c:v>0.84879836349120741</c:v>
                </c:pt>
                <c:pt idx="15">
                  <c:v>0.84879836349120741</c:v>
                </c:pt>
                <c:pt idx="16">
                  <c:v>0.84879836349120741</c:v>
                </c:pt>
                <c:pt idx="17">
                  <c:v>0.84879836349120741</c:v>
                </c:pt>
                <c:pt idx="18">
                  <c:v>0.84879836349120741</c:v>
                </c:pt>
                <c:pt idx="19">
                  <c:v>0.84879836349120741</c:v>
                </c:pt>
                <c:pt idx="20">
                  <c:v>0.84879836349120741</c:v>
                </c:pt>
                <c:pt idx="21">
                  <c:v>0.84879836349120741</c:v>
                </c:pt>
                <c:pt idx="22">
                  <c:v>0.84879836349120741</c:v>
                </c:pt>
                <c:pt idx="23">
                  <c:v>0.84879836349120741</c:v>
                </c:pt>
                <c:pt idx="24">
                  <c:v>0.84879836349120741</c:v>
                </c:pt>
                <c:pt idx="25">
                  <c:v>0.84879836349120741</c:v>
                </c:pt>
                <c:pt idx="26">
                  <c:v>0.84879836349120741</c:v>
                </c:pt>
                <c:pt idx="27">
                  <c:v>0.84879836349120741</c:v>
                </c:pt>
                <c:pt idx="28">
                  <c:v>0.84879836349120741</c:v>
                </c:pt>
                <c:pt idx="29">
                  <c:v>0.84879836349120741</c:v>
                </c:pt>
                <c:pt idx="30">
                  <c:v>0.84879836349120741</c:v>
                </c:pt>
                <c:pt idx="31">
                  <c:v>0.84879836349120741</c:v>
                </c:pt>
                <c:pt idx="32">
                  <c:v>0.84879836349120741</c:v>
                </c:pt>
                <c:pt idx="33">
                  <c:v>0.84879836349120741</c:v>
                </c:pt>
                <c:pt idx="34">
                  <c:v>0.84879836349120741</c:v>
                </c:pt>
                <c:pt idx="35">
                  <c:v>0.84879836349120741</c:v>
                </c:pt>
                <c:pt idx="36">
                  <c:v>0.84879836349120741</c:v>
                </c:pt>
                <c:pt idx="37">
                  <c:v>0.84879836349120741</c:v>
                </c:pt>
                <c:pt idx="38">
                  <c:v>0.84879836349120741</c:v>
                </c:pt>
                <c:pt idx="39">
                  <c:v>0.84879836349120741</c:v>
                </c:pt>
                <c:pt idx="40">
                  <c:v>0.84879836349120741</c:v>
                </c:pt>
                <c:pt idx="41">
                  <c:v>0.84879836349120741</c:v>
                </c:pt>
                <c:pt idx="42">
                  <c:v>0.84879836349120741</c:v>
                </c:pt>
                <c:pt idx="43">
                  <c:v>0.84879836349120741</c:v>
                </c:pt>
                <c:pt idx="44">
                  <c:v>0.84879836349120741</c:v>
                </c:pt>
                <c:pt idx="45">
                  <c:v>0.84879836349120741</c:v>
                </c:pt>
                <c:pt idx="46">
                  <c:v>0.84879836349120741</c:v>
                </c:pt>
                <c:pt idx="47">
                  <c:v>0.84879836349120741</c:v>
                </c:pt>
                <c:pt idx="48">
                  <c:v>0.84879836349120741</c:v>
                </c:pt>
                <c:pt idx="49">
                  <c:v>0.84879836349120741</c:v>
                </c:pt>
              </c:numCache>
            </c:numRef>
          </c:val>
          <c:smooth val="0"/>
          <c:extLst>
            <c:ext xmlns:c16="http://schemas.microsoft.com/office/drawing/2014/chart" uri="{C3380CC4-5D6E-409C-BE32-E72D297353CC}">
              <c16:uniqueId val="{00000003-A224-4933-A2D5-94305F18DA1A}"/>
            </c:ext>
          </c:extLst>
        </c:ser>
        <c:dLbls>
          <c:showLegendKey val="0"/>
          <c:showVal val="0"/>
          <c:showCatName val="0"/>
          <c:showSerName val="0"/>
          <c:showPercent val="0"/>
          <c:showBubbleSize val="0"/>
        </c:dLbls>
        <c:marker val="1"/>
        <c:smooth val="0"/>
        <c:axId val="130164608"/>
        <c:axId val="130166784"/>
      </c:lineChart>
      <c:catAx>
        <c:axId val="130164608"/>
        <c:scaling>
          <c:orientation val="minMax"/>
        </c:scaling>
        <c:delete val="0"/>
        <c:axPos val="b"/>
        <c:numFmt formatCode="0_ " sourceLinked="0"/>
        <c:majorTickMark val="in"/>
        <c:minorTickMark val="none"/>
        <c:tickLblPos val="nextTo"/>
        <c:spPr>
          <a:ln w="3175">
            <a:solidFill>
              <a:srgbClr val="000000"/>
            </a:solidFill>
            <a:prstDash val="solid"/>
          </a:ln>
        </c:spPr>
        <c:txPr>
          <a:bodyPr rot="-5400000" vert="horz"/>
          <a:lstStyle/>
          <a:p>
            <a:pPr>
              <a:defRPr sz="800" b="0" i="0" u="none" strike="noStrike" baseline="0">
                <a:solidFill>
                  <a:srgbClr val="000000"/>
                </a:solidFill>
                <a:latin typeface="ＭＳ Ｐゴシック"/>
                <a:ea typeface="ＭＳ Ｐゴシック"/>
                <a:cs typeface="ＭＳ Ｐゴシック"/>
              </a:defRPr>
            </a:pPr>
            <a:endParaRPr lang="ja-JP"/>
          </a:p>
        </c:txPr>
        <c:crossAx val="130166784"/>
        <c:crosses val="autoZero"/>
        <c:auto val="1"/>
        <c:lblAlgn val="ctr"/>
        <c:lblOffset val="100"/>
        <c:tickLblSkip val="1"/>
        <c:tickMarkSkip val="1"/>
        <c:noMultiLvlLbl val="0"/>
      </c:catAx>
      <c:valAx>
        <c:axId val="130166784"/>
        <c:scaling>
          <c:orientation val="minMax"/>
          <c:max val="0.87000000000000011"/>
          <c:min val="0.84500000000000008"/>
        </c:scaling>
        <c:delete val="0"/>
        <c:axPos val="l"/>
        <c:majorGridlines>
          <c:spPr>
            <a:ln w="3175">
              <a:solidFill>
                <a:srgbClr val="000000"/>
              </a:solidFill>
              <a:prstDash val="solid"/>
            </a:ln>
          </c:spPr>
        </c:majorGridlines>
        <c:numFmt formatCode="0.000_ " sourceLinked="1"/>
        <c:majorTickMark val="in"/>
        <c:minorTickMark val="none"/>
        <c:tickLblPos val="nextTo"/>
        <c:spPr>
          <a:ln w="3175">
            <a:solidFill>
              <a:srgbClr val="000000"/>
            </a:solidFill>
            <a:prstDash val="solid"/>
          </a:ln>
        </c:spPr>
        <c:txPr>
          <a:bodyPr rot="0" vert="horz"/>
          <a:lstStyle/>
          <a:p>
            <a:pPr>
              <a:defRPr sz="1200" b="0" i="0" u="none" strike="noStrike" baseline="0">
                <a:solidFill>
                  <a:srgbClr val="000000"/>
                </a:solidFill>
                <a:latin typeface="ＭＳ Ｐゴシック"/>
                <a:ea typeface="ＭＳ Ｐゴシック"/>
                <a:cs typeface="ＭＳ Ｐゴシック"/>
              </a:defRPr>
            </a:pPr>
            <a:endParaRPr lang="ja-JP"/>
          </a:p>
        </c:txPr>
        <c:crossAx val="130164608"/>
        <c:crosses val="autoZero"/>
        <c:crossBetween val="between"/>
        <c:majorUnit val="5.0000000000000001E-3"/>
        <c:minorUnit val="5.0000000000000001E-3"/>
      </c:valAx>
      <c:spPr>
        <a:solidFill>
          <a:srgbClr val="FFFFCC"/>
        </a:solidFill>
        <a:ln w="12700">
          <a:solidFill>
            <a:srgbClr val="808080"/>
          </a:solidFill>
          <a:prstDash val="solid"/>
        </a:ln>
      </c:spPr>
    </c:plotArea>
    <c:legend>
      <c:legendPos val="r"/>
      <c:layout>
        <c:manualLayout>
          <c:xMode val="edge"/>
          <c:yMode val="edge"/>
          <c:x val="0.89192399049881232"/>
          <c:y val="0.16037735849056603"/>
          <c:w val="0.10095011876484561"/>
          <c:h val="0.64465408805031454"/>
        </c:manualLayout>
      </c:layout>
      <c:overlay val="0"/>
      <c:spPr>
        <a:solidFill>
          <a:srgbClr val="FFFFFF"/>
        </a:solidFill>
        <a:ln w="3175">
          <a:solidFill>
            <a:srgbClr val="000000"/>
          </a:solidFill>
          <a:prstDash val="solid"/>
        </a:ln>
      </c:spPr>
      <c:txPr>
        <a:bodyPr/>
        <a:lstStyle/>
        <a:p>
          <a:pPr>
            <a:defRPr sz="825" b="0" i="0" u="none" strike="noStrike" baseline="0">
              <a:solidFill>
                <a:srgbClr val="000000"/>
              </a:solidFill>
              <a:latin typeface="ＭＳ Ｐゴシック"/>
              <a:ea typeface="ＭＳ Ｐゴシック"/>
              <a:cs typeface="ＭＳ Ｐゴシック"/>
            </a:defRPr>
          </a:pPr>
          <a:endParaRPr lang="ja-JP"/>
        </a:p>
      </c:txPr>
    </c:legend>
    <c:plotVisOnly val="1"/>
    <c:dispBlanksAs val="gap"/>
    <c:showDLblsOverMax val="0"/>
  </c:chart>
  <c:spPr>
    <a:solidFill>
      <a:srgbClr val="FFFFFF"/>
    </a:solidFill>
    <a:ln w="3175">
      <a:solidFill>
        <a:srgbClr val="000000"/>
      </a:solidFill>
      <a:prstDash val="solid"/>
    </a:ln>
  </c:spPr>
  <c:txPr>
    <a:bodyPr/>
    <a:lstStyle/>
    <a:p>
      <a:pPr>
        <a:defRPr sz="1200" b="0" i="0" u="none" strike="noStrike" baseline="0">
          <a:solidFill>
            <a:srgbClr val="000000"/>
          </a:solidFill>
          <a:latin typeface="ＭＳ Ｐゴシック"/>
          <a:ea typeface="ＭＳ Ｐゴシック"/>
          <a:cs typeface="ＭＳ Ｐゴシック"/>
        </a:defRPr>
      </a:pPr>
      <a:endParaRPr lang="ja-JP"/>
    </a:p>
  </c:txPr>
  <c:printSettings>
    <c:headerFooter alignWithMargins="0"/>
    <c:pageMargins b="1" l="0.75" r="0.75" t="1" header="0.51200000000000001" footer="0.51200000000000001"/>
    <c:pageSetup paperSize="9" orientation="landscape" horizontalDpi="-3"/>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ja-JP" altLang="en-US"/>
              <a:t>エステル化温度チャート</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ja-JP"/>
        </a:p>
      </c:txPr>
    </c:title>
    <c:autoTitleDeleted val="0"/>
    <c:plotArea>
      <c:layout>
        <c:manualLayout>
          <c:layoutTarget val="inner"/>
          <c:xMode val="edge"/>
          <c:yMode val="edge"/>
          <c:x val="8.2742962013387947E-2"/>
          <c:y val="7.464750899468714E-2"/>
          <c:w val="0.8959076100504173"/>
          <c:h val="0.8016637409002062"/>
        </c:manualLayout>
      </c:layout>
      <c:lineChart>
        <c:grouping val="standard"/>
        <c:varyColors val="0"/>
        <c:ser>
          <c:idx val="1"/>
          <c:order val="0"/>
          <c:tx>
            <c:strRef>
              <c:f>[32]Sheet1!$A$2</c:f>
              <c:strCache>
                <c:ptCount val="1"/>
                <c:pt idx="0">
                  <c:v>2302009</c:v>
                </c:pt>
              </c:strCache>
            </c:strRef>
          </c:tx>
          <c:spPr>
            <a:ln w="12700" cap="rnd">
              <a:solidFill>
                <a:schemeClr val="accent1"/>
              </a:solidFill>
              <a:round/>
            </a:ln>
            <a:effectLst/>
          </c:spPr>
          <c:marker>
            <c:symbol val="none"/>
          </c:marker>
          <c:cat>
            <c:numRef>
              <c:f>[32]Sheet1!$B$1:$R$1</c:f>
              <c:numCache>
                <c:formatCode>General</c:formatCode>
                <c:ptCount val="17"/>
                <c:pt idx="0">
                  <c:v>0</c:v>
                </c:pt>
                <c:pt idx="1">
                  <c:v>30</c:v>
                </c:pt>
                <c:pt idx="2">
                  <c:v>60</c:v>
                </c:pt>
                <c:pt idx="3">
                  <c:v>90</c:v>
                </c:pt>
                <c:pt idx="4">
                  <c:v>120</c:v>
                </c:pt>
                <c:pt idx="5">
                  <c:v>150</c:v>
                </c:pt>
                <c:pt idx="6">
                  <c:v>180</c:v>
                </c:pt>
                <c:pt idx="7">
                  <c:v>210</c:v>
                </c:pt>
                <c:pt idx="8">
                  <c:v>240</c:v>
                </c:pt>
                <c:pt idx="9">
                  <c:v>270</c:v>
                </c:pt>
                <c:pt idx="10">
                  <c:v>300</c:v>
                </c:pt>
                <c:pt idx="11">
                  <c:v>330</c:v>
                </c:pt>
                <c:pt idx="12">
                  <c:v>360</c:v>
                </c:pt>
                <c:pt idx="13">
                  <c:v>390</c:v>
                </c:pt>
                <c:pt idx="14">
                  <c:v>420</c:v>
                </c:pt>
                <c:pt idx="15">
                  <c:v>450</c:v>
                </c:pt>
                <c:pt idx="16">
                  <c:v>480</c:v>
                </c:pt>
              </c:numCache>
            </c:numRef>
          </c:cat>
          <c:val>
            <c:numRef>
              <c:f>[32]Sheet1!$B$2:$Q$2</c:f>
              <c:numCache>
                <c:formatCode>General</c:formatCode>
                <c:ptCount val="16"/>
                <c:pt idx="0">
                  <c:v>15.1</c:v>
                </c:pt>
                <c:pt idx="1">
                  <c:v>44.9</c:v>
                </c:pt>
                <c:pt idx="2">
                  <c:v>70.599999999999994</c:v>
                </c:pt>
                <c:pt idx="3">
                  <c:v>87</c:v>
                </c:pt>
                <c:pt idx="4">
                  <c:v>89.9</c:v>
                </c:pt>
                <c:pt idx="5">
                  <c:v>91.6</c:v>
                </c:pt>
                <c:pt idx="6">
                  <c:v>93.8</c:v>
                </c:pt>
                <c:pt idx="7">
                  <c:v>96.8</c:v>
                </c:pt>
                <c:pt idx="8">
                  <c:v>100.5</c:v>
                </c:pt>
                <c:pt idx="9">
                  <c:v>104.9</c:v>
                </c:pt>
                <c:pt idx="10">
                  <c:v>110.7</c:v>
                </c:pt>
                <c:pt idx="11">
                  <c:v>115.4</c:v>
                </c:pt>
                <c:pt idx="12">
                  <c:v>118.6</c:v>
                </c:pt>
                <c:pt idx="13">
                  <c:v>120.5</c:v>
                </c:pt>
                <c:pt idx="14">
                  <c:v>121.6</c:v>
                </c:pt>
                <c:pt idx="15">
                  <c:v>122</c:v>
                </c:pt>
              </c:numCache>
            </c:numRef>
          </c:val>
          <c:smooth val="0"/>
          <c:extLst>
            <c:ext xmlns:c16="http://schemas.microsoft.com/office/drawing/2014/chart" uri="{C3380CC4-5D6E-409C-BE32-E72D297353CC}">
              <c16:uniqueId val="{00000000-818C-47A5-96F6-0364C9A83406}"/>
            </c:ext>
          </c:extLst>
        </c:ser>
        <c:ser>
          <c:idx val="0"/>
          <c:order val="1"/>
          <c:tx>
            <c:strRef>
              <c:f>[32]Sheet1!$A$3</c:f>
              <c:strCache>
                <c:ptCount val="1"/>
                <c:pt idx="0">
                  <c:v>2302010</c:v>
                </c:pt>
              </c:strCache>
            </c:strRef>
          </c:tx>
          <c:spPr>
            <a:ln w="9525" cap="rnd">
              <a:solidFill>
                <a:srgbClr val="00B0F0"/>
              </a:solidFill>
              <a:round/>
            </a:ln>
            <a:effectLst/>
          </c:spPr>
          <c:marker>
            <c:symbol val="none"/>
          </c:marker>
          <c:cat>
            <c:numRef>
              <c:f>[32]Sheet1!$B$1:$R$1</c:f>
              <c:numCache>
                <c:formatCode>General</c:formatCode>
                <c:ptCount val="17"/>
                <c:pt idx="0">
                  <c:v>0</c:v>
                </c:pt>
                <c:pt idx="1">
                  <c:v>30</c:v>
                </c:pt>
                <c:pt idx="2">
                  <c:v>60</c:v>
                </c:pt>
                <c:pt idx="3">
                  <c:v>90</c:v>
                </c:pt>
                <c:pt idx="4">
                  <c:v>120</c:v>
                </c:pt>
                <c:pt idx="5">
                  <c:v>150</c:v>
                </c:pt>
                <c:pt idx="6">
                  <c:v>180</c:v>
                </c:pt>
                <c:pt idx="7">
                  <c:v>210</c:v>
                </c:pt>
                <c:pt idx="8">
                  <c:v>240</c:v>
                </c:pt>
                <c:pt idx="9">
                  <c:v>270</c:v>
                </c:pt>
                <c:pt idx="10">
                  <c:v>300</c:v>
                </c:pt>
                <c:pt idx="11">
                  <c:v>330</c:v>
                </c:pt>
                <c:pt idx="12">
                  <c:v>360</c:v>
                </c:pt>
                <c:pt idx="13">
                  <c:v>390</c:v>
                </c:pt>
                <c:pt idx="14">
                  <c:v>420</c:v>
                </c:pt>
                <c:pt idx="15">
                  <c:v>450</c:v>
                </c:pt>
                <c:pt idx="16">
                  <c:v>480</c:v>
                </c:pt>
              </c:numCache>
            </c:numRef>
          </c:cat>
          <c:val>
            <c:numRef>
              <c:f>[32]Sheet1!$B$3:$Q$3</c:f>
              <c:numCache>
                <c:formatCode>General</c:formatCode>
                <c:ptCount val="16"/>
                <c:pt idx="0">
                  <c:v>14.7</c:v>
                </c:pt>
                <c:pt idx="1">
                  <c:v>26.9</c:v>
                </c:pt>
                <c:pt idx="2">
                  <c:v>63.1</c:v>
                </c:pt>
                <c:pt idx="3">
                  <c:v>84.3</c:v>
                </c:pt>
                <c:pt idx="4">
                  <c:v>91.5</c:v>
                </c:pt>
                <c:pt idx="5">
                  <c:v>93.4</c:v>
                </c:pt>
                <c:pt idx="6">
                  <c:v>95.2</c:v>
                </c:pt>
                <c:pt idx="7">
                  <c:v>97.5</c:v>
                </c:pt>
                <c:pt idx="8">
                  <c:v>100.5</c:v>
                </c:pt>
                <c:pt idx="9">
                  <c:v>105.2</c:v>
                </c:pt>
                <c:pt idx="10">
                  <c:v>110.6</c:v>
                </c:pt>
                <c:pt idx="11">
                  <c:v>115.3</c:v>
                </c:pt>
                <c:pt idx="12">
                  <c:v>118.5</c:v>
                </c:pt>
                <c:pt idx="13">
                  <c:v>120.4</c:v>
                </c:pt>
                <c:pt idx="14">
                  <c:v>121.4</c:v>
                </c:pt>
                <c:pt idx="15">
                  <c:v>121.4</c:v>
                </c:pt>
              </c:numCache>
            </c:numRef>
          </c:val>
          <c:smooth val="0"/>
          <c:extLst>
            <c:ext xmlns:c16="http://schemas.microsoft.com/office/drawing/2014/chart" uri="{C3380CC4-5D6E-409C-BE32-E72D297353CC}">
              <c16:uniqueId val="{00000001-818C-47A5-96F6-0364C9A83406}"/>
            </c:ext>
          </c:extLst>
        </c:ser>
        <c:ser>
          <c:idx val="2"/>
          <c:order val="2"/>
          <c:tx>
            <c:strRef>
              <c:f>[32]Sheet1!$A$4</c:f>
              <c:strCache>
                <c:ptCount val="1"/>
                <c:pt idx="0">
                  <c:v>2302011</c:v>
                </c:pt>
              </c:strCache>
            </c:strRef>
          </c:tx>
          <c:spPr>
            <a:ln w="9525" cap="rnd">
              <a:solidFill>
                <a:srgbClr val="FF0000"/>
              </a:solidFill>
              <a:round/>
            </a:ln>
            <a:effectLst/>
          </c:spPr>
          <c:marker>
            <c:symbol val="none"/>
          </c:marker>
          <c:cat>
            <c:numRef>
              <c:f>[32]Sheet1!$B$1:$R$1</c:f>
              <c:numCache>
                <c:formatCode>General</c:formatCode>
                <c:ptCount val="17"/>
                <c:pt idx="0">
                  <c:v>0</c:v>
                </c:pt>
                <c:pt idx="1">
                  <c:v>30</c:v>
                </c:pt>
                <c:pt idx="2">
                  <c:v>60</c:v>
                </c:pt>
                <c:pt idx="3">
                  <c:v>90</c:v>
                </c:pt>
                <c:pt idx="4">
                  <c:v>120</c:v>
                </c:pt>
                <c:pt idx="5">
                  <c:v>150</c:v>
                </c:pt>
                <c:pt idx="6">
                  <c:v>180</c:v>
                </c:pt>
                <c:pt idx="7">
                  <c:v>210</c:v>
                </c:pt>
                <c:pt idx="8">
                  <c:v>240</c:v>
                </c:pt>
                <c:pt idx="9">
                  <c:v>270</c:v>
                </c:pt>
                <c:pt idx="10">
                  <c:v>300</c:v>
                </c:pt>
                <c:pt idx="11">
                  <c:v>330</c:v>
                </c:pt>
                <c:pt idx="12">
                  <c:v>360</c:v>
                </c:pt>
                <c:pt idx="13">
                  <c:v>390</c:v>
                </c:pt>
                <c:pt idx="14">
                  <c:v>420</c:v>
                </c:pt>
                <c:pt idx="15">
                  <c:v>450</c:v>
                </c:pt>
                <c:pt idx="16">
                  <c:v>480</c:v>
                </c:pt>
              </c:numCache>
            </c:numRef>
          </c:cat>
          <c:val>
            <c:numRef>
              <c:f>[32]Sheet1!$B$4:$R$4</c:f>
              <c:numCache>
                <c:formatCode>General</c:formatCode>
                <c:ptCount val="17"/>
                <c:pt idx="0">
                  <c:v>14.8</c:v>
                </c:pt>
                <c:pt idx="1">
                  <c:v>21.3</c:v>
                </c:pt>
                <c:pt idx="2">
                  <c:v>46.8</c:v>
                </c:pt>
                <c:pt idx="3">
                  <c:v>69.2</c:v>
                </c:pt>
                <c:pt idx="4">
                  <c:v>87</c:v>
                </c:pt>
                <c:pt idx="5">
                  <c:v>89.9</c:v>
                </c:pt>
                <c:pt idx="6">
                  <c:v>91.6</c:v>
                </c:pt>
                <c:pt idx="7">
                  <c:v>93.3</c:v>
                </c:pt>
                <c:pt idx="8">
                  <c:v>95.6</c:v>
                </c:pt>
                <c:pt idx="9">
                  <c:v>98.1</c:v>
                </c:pt>
                <c:pt idx="10">
                  <c:v>102</c:v>
                </c:pt>
                <c:pt idx="11">
                  <c:v>106.9</c:v>
                </c:pt>
                <c:pt idx="12">
                  <c:v>112.2</c:v>
                </c:pt>
                <c:pt idx="13">
                  <c:v>116.8</c:v>
                </c:pt>
                <c:pt idx="14">
                  <c:v>119.4</c:v>
                </c:pt>
                <c:pt idx="15">
                  <c:v>120.8</c:v>
                </c:pt>
                <c:pt idx="16">
                  <c:v>121.6</c:v>
                </c:pt>
              </c:numCache>
            </c:numRef>
          </c:val>
          <c:smooth val="0"/>
          <c:extLst>
            <c:ext xmlns:c16="http://schemas.microsoft.com/office/drawing/2014/chart" uri="{C3380CC4-5D6E-409C-BE32-E72D297353CC}">
              <c16:uniqueId val="{00000002-818C-47A5-96F6-0364C9A83406}"/>
            </c:ext>
          </c:extLst>
        </c:ser>
        <c:ser>
          <c:idx val="3"/>
          <c:order val="3"/>
          <c:tx>
            <c:strRef>
              <c:f>[32]Sheet1!$A$5</c:f>
              <c:strCache>
                <c:ptCount val="1"/>
                <c:pt idx="0">
                  <c:v>2302012</c:v>
                </c:pt>
              </c:strCache>
            </c:strRef>
          </c:tx>
          <c:spPr>
            <a:ln w="9525" cap="rnd">
              <a:solidFill>
                <a:schemeClr val="accent4"/>
              </a:solidFill>
              <a:round/>
            </a:ln>
            <a:effectLst/>
          </c:spPr>
          <c:marker>
            <c:symbol val="none"/>
          </c:marker>
          <c:cat>
            <c:numRef>
              <c:f>[32]Sheet1!$B$1:$R$1</c:f>
              <c:numCache>
                <c:formatCode>General</c:formatCode>
                <c:ptCount val="17"/>
                <c:pt idx="0">
                  <c:v>0</c:v>
                </c:pt>
                <c:pt idx="1">
                  <c:v>30</c:v>
                </c:pt>
                <c:pt idx="2">
                  <c:v>60</c:v>
                </c:pt>
                <c:pt idx="3">
                  <c:v>90</c:v>
                </c:pt>
                <c:pt idx="4">
                  <c:v>120</c:v>
                </c:pt>
                <c:pt idx="5">
                  <c:v>150</c:v>
                </c:pt>
                <c:pt idx="6">
                  <c:v>180</c:v>
                </c:pt>
                <c:pt idx="7">
                  <c:v>210</c:v>
                </c:pt>
                <c:pt idx="8">
                  <c:v>240</c:v>
                </c:pt>
                <c:pt idx="9">
                  <c:v>270</c:v>
                </c:pt>
                <c:pt idx="10">
                  <c:v>300</c:v>
                </c:pt>
                <c:pt idx="11">
                  <c:v>330</c:v>
                </c:pt>
                <c:pt idx="12">
                  <c:v>360</c:v>
                </c:pt>
                <c:pt idx="13">
                  <c:v>390</c:v>
                </c:pt>
                <c:pt idx="14">
                  <c:v>420</c:v>
                </c:pt>
                <c:pt idx="15">
                  <c:v>450</c:v>
                </c:pt>
                <c:pt idx="16">
                  <c:v>480</c:v>
                </c:pt>
              </c:numCache>
            </c:numRef>
          </c:cat>
          <c:val>
            <c:numRef>
              <c:f>[32]Sheet1!$B$5:$Q$5</c:f>
              <c:numCache>
                <c:formatCode>General</c:formatCode>
                <c:ptCount val="16"/>
                <c:pt idx="0">
                  <c:v>16</c:v>
                </c:pt>
                <c:pt idx="1">
                  <c:v>45.1</c:v>
                </c:pt>
                <c:pt idx="2">
                  <c:v>71</c:v>
                </c:pt>
                <c:pt idx="3">
                  <c:v>87.3</c:v>
                </c:pt>
                <c:pt idx="4">
                  <c:v>89.8</c:v>
                </c:pt>
                <c:pt idx="5">
                  <c:v>91.1</c:v>
                </c:pt>
                <c:pt idx="6">
                  <c:v>92.5</c:v>
                </c:pt>
                <c:pt idx="7">
                  <c:v>96.4</c:v>
                </c:pt>
                <c:pt idx="8">
                  <c:v>99.7</c:v>
                </c:pt>
                <c:pt idx="9">
                  <c:v>103.3</c:v>
                </c:pt>
                <c:pt idx="10">
                  <c:v>109</c:v>
                </c:pt>
                <c:pt idx="11">
                  <c:v>114.2</c:v>
                </c:pt>
                <c:pt idx="12">
                  <c:v>117.8</c:v>
                </c:pt>
                <c:pt idx="13">
                  <c:v>119.9</c:v>
                </c:pt>
                <c:pt idx="14">
                  <c:v>121.1</c:v>
                </c:pt>
                <c:pt idx="15">
                  <c:v>121.9</c:v>
                </c:pt>
              </c:numCache>
            </c:numRef>
          </c:val>
          <c:smooth val="0"/>
          <c:extLst>
            <c:ext xmlns:c16="http://schemas.microsoft.com/office/drawing/2014/chart" uri="{C3380CC4-5D6E-409C-BE32-E72D297353CC}">
              <c16:uniqueId val="{00000003-818C-47A5-96F6-0364C9A83406}"/>
            </c:ext>
          </c:extLst>
        </c:ser>
        <c:dLbls>
          <c:showLegendKey val="0"/>
          <c:showVal val="0"/>
          <c:showCatName val="0"/>
          <c:showSerName val="0"/>
          <c:showPercent val="0"/>
          <c:showBubbleSize val="0"/>
        </c:dLbls>
        <c:smooth val="0"/>
        <c:axId val="456462552"/>
        <c:axId val="465186976"/>
      </c:lineChart>
      <c:catAx>
        <c:axId val="456462552"/>
        <c:scaling>
          <c:orientation val="minMax"/>
        </c:scaling>
        <c:delete val="0"/>
        <c:axPos val="b"/>
        <c:minorGridlines>
          <c:spPr>
            <a:ln w="9525" cap="flat" cmpd="sng" algn="ctr">
              <a:solidFill>
                <a:schemeClr val="tx1">
                  <a:lumMod val="5000"/>
                  <a:lumOff val="95000"/>
                </a:schemeClr>
              </a:solidFill>
              <a:round/>
            </a:ln>
            <a:effectLst/>
          </c:spPr>
        </c:min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ja-JP" altLang="en-US"/>
                  <a:t>時間：</a:t>
                </a:r>
                <a:r>
                  <a:rPr lang="en-US" altLang="ja-JP"/>
                  <a:t>min</a:t>
                </a:r>
                <a:endParaRPr lang="ja-JP" alt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ja-JP"/>
            </a:p>
          </c:txPr>
        </c:title>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ja-JP"/>
          </a:p>
        </c:txPr>
        <c:crossAx val="465186976"/>
        <c:crosses val="autoZero"/>
        <c:auto val="1"/>
        <c:lblAlgn val="ctr"/>
        <c:lblOffset val="100"/>
        <c:tickMarkSkip val="1"/>
        <c:noMultiLvlLbl val="0"/>
      </c:catAx>
      <c:valAx>
        <c:axId val="465186976"/>
        <c:scaling>
          <c:orientation val="minMax"/>
          <c:max val="130"/>
          <c:min val="0"/>
        </c:scaling>
        <c:delete val="0"/>
        <c:axPos val="l"/>
        <c:majorGridlines>
          <c:spPr>
            <a:ln w="317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ja-JP" altLang="en-US"/>
                  <a:t>温度：℃</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ja-JP"/>
            </a:p>
          </c:txPr>
        </c:title>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ja-JP"/>
          </a:p>
        </c:txPr>
        <c:crossAx val="456462552"/>
        <c:crosses val="autoZero"/>
        <c:crossBetween val="midCat"/>
        <c:majorUnit val="10"/>
        <c:minorUnit val="2"/>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ja-JP"/>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ja-JP"/>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10.jpeg"/><Relationship Id="rId2" Type="http://schemas.openxmlformats.org/officeDocument/2006/relationships/image" Target="../media/image9.jpeg"/><Relationship Id="rId1" Type="http://schemas.openxmlformats.org/officeDocument/2006/relationships/image" Target="../media/image8.emf"/><Relationship Id="rId4" Type="http://schemas.openxmlformats.org/officeDocument/2006/relationships/image" Target="../media/image11.jpeg"/></Relationships>
</file>

<file path=xl/drawings/_rels/drawing10.xml.rels><?xml version="1.0" encoding="UTF-8" standalone="yes"?>
<Relationships xmlns="http://schemas.openxmlformats.org/package/2006/relationships"><Relationship Id="rId1" Type="http://schemas.openxmlformats.org/officeDocument/2006/relationships/image" Target="../media/image15.emf"/></Relationships>
</file>

<file path=xl/drawings/_rels/drawing11.xml.rels><?xml version="1.0" encoding="UTF-8" standalone="yes"?>
<Relationships xmlns="http://schemas.openxmlformats.org/package/2006/relationships"><Relationship Id="rId1" Type="http://schemas.openxmlformats.org/officeDocument/2006/relationships/image" Target="../media/image16.jpeg"/></Relationships>
</file>

<file path=xl/drawings/_rels/drawing12.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14.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15.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4" Type="http://schemas.openxmlformats.org/officeDocument/2006/relationships/image" Target="../media/image24.png"/></Relationships>
</file>

<file path=xl/drawings/_rels/drawing1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18.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20.xml.rels><?xml version="1.0" encoding="UTF-8" standalone="yes"?>
<Relationships xmlns="http://schemas.openxmlformats.org/package/2006/relationships"><Relationship Id="rId8" Type="http://schemas.openxmlformats.org/officeDocument/2006/relationships/image" Target="../media/image36.jpeg"/><Relationship Id="rId13" Type="http://schemas.openxmlformats.org/officeDocument/2006/relationships/image" Target="../media/image41.jpeg"/><Relationship Id="rId18" Type="http://schemas.openxmlformats.org/officeDocument/2006/relationships/image" Target="../media/image46.jpeg"/><Relationship Id="rId3" Type="http://schemas.openxmlformats.org/officeDocument/2006/relationships/image" Target="../media/image31.jpeg"/><Relationship Id="rId7" Type="http://schemas.openxmlformats.org/officeDocument/2006/relationships/image" Target="../media/image35.jpeg"/><Relationship Id="rId12" Type="http://schemas.openxmlformats.org/officeDocument/2006/relationships/image" Target="../media/image40.jpeg"/><Relationship Id="rId17" Type="http://schemas.openxmlformats.org/officeDocument/2006/relationships/image" Target="../media/image45.jpeg"/><Relationship Id="rId2" Type="http://schemas.openxmlformats.org/officeDocument/2006/relationships/image" Target="../media/image30.jpeg"/><Relationship Id="rId16" Type="http://schemas.openxmlformats.org/officeDocument/2006/relationships/image" Target="../media/image44.jpeg"/><Relationship Id="rId1" Type="http://schemas.openxmlformats.org/officeDocument/2006/relationships/image" Target="../media/image29.jpeg"/><Relationship Id="rId6" Type="http://schemas.openxmlformats.org/officeDocument/2006/relationships/image" Target="../media/image34.jpeg"/><Relationship Id="rId11" Type="http://schemas.openxmlformats.org/officeDocument/2006/relationships/image" Target="../media/image39.jpeg"/><Relationship Id="rId5" Type="http://schemas.openxmlformats.org/officeDocument/2006/relationships/image" Target="../media/image33.jpeg"/><Relationship Id="rId15" Type="http://schemas.openxmlformats.org/officeDocument/2006/relationships/image" Target="../media/image43.jpeg"/><Relationship Id="rId10" Type="http://schemas.openxmlformats.org/officeDocument/2006/relationships/image" Target="../media/image38.jpeg"/><Relationship Id="rId4" Type="http://schemas.openxmlformats.org/officeDocument/2006/relationships/image" Target="../media/image32.jpeg"/><Relationship Id="rId9" Type="http://schemas.openxmlformats.org/officeDocument/2006/relationships/image" Target="../media/image37.jpeg"/><Relationship Id="rId14" Type="http://schemas.openxmlformats.org/officeDocument/2006/relationships/image" Target="../media/image42.jpeg"/></Relationships>
</file>

<file path=xl/drawings/_rels/drawing21.xml.rels><?xml version="1.0" encoding="UTF-8" standalone="yes"?>
<Relationships xmlns="http://schemas.openxmlformats.org/package/2006/relationships"><Relationship Id="rId1" Type="http://schemas.openxmlformats.org/officeDocument/2006/relationships/image" Target="../media/image14.emf"/></Relationships>
</file>

<file path=xl/drawings/_rels/drawing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7.xml.rels><?xml version="1.0" encoding="UTF-8" standalone="yes"?>
<Relationships xmlns="http://schemas.openxmlformats.org/package/2006/relationships"><Relationship Id="rId1" Type="http://schemas.openxmlformats.org/officeDocument/2006/relationships/image" Target="../media/image13.emf"/></Relationships>
</file>

<file path=xl/drawings/_rels/drawing9.xml.rels><?xml version="1.0" encoding="UTF-8" standalone="yes"?>
<Relationships xmlns="http://schemas.openxmlformats.org/package/2006/relationships"><Relationship Id="rId1" Type="http://schemas.openxmlformats.org/officeDocument/2006/relationships/image" Target="../media/image14.emf"/></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s>
</file>

<file path=xl/drawings/_rels/vmlDrawing2.vml.rels><?xml version="1.0" encoding="UTF-8" standalone="yes"?>
<Relationships xmlns="http://schemas.openxmlformats.org/package/2006/relationships"><Relationship Id="rId2" Type="http://schemas.openxmlformats.org/officeDocument/2006/relationships/image" Target="../media/image26.emf"/><Relationship Id="rId1" Type="http://schemas.openxmlformats.org/officeDocument/2006/relationships/image" Target="../media/image25.emf"/></Relationships>
</file>

<file path=xl/drawings/drawing1.xml><?xml version="1.0" encoding="utf-8"?>
<xdr:wsDr xmlns:xdr="http://schemas.openxmlformats.org/drawingml/2006/spreadsheetDrawing" xmlns:a="http://schemas.openxmlformats.org/drawingml/2006/main">
  <xdr:twoCellAnchor>
    <xdr:from>
      <xdr:col>15</xdr:col>
      <xdr:colOff>183786</xdr:colOff>
      <xdr:row>3</xdr:row>
      <xdr:rowOff>314739</xdr:rowOff>
    </xdr:from>
    <xdr:to>
      <xdr:col>15</xdr:col>
      <xdr:colOff>728869</xdr:colOff>
      <xdr:row>5</xdr:row>
      <xdr:rowOff>295308</xdr:rowOff>
    </xdr:to>
    <xdr:grpSp>
      <xdr:nvGrpSpPr>
        <xdr:cNvPr id="2" name="Group 266">
          <a:extLst>
            <a:ext uri="{FF2B5EF4-FFF2-40B4-BE49-F238E27FC236}">
              <a16:creationId xmlns:a16="http://schemas.microsoft.com/office/drawing/2014/main" id="{00000000-0008-0000-0000-000002000000}"/>
            </a:ext>
          </a:extLst>
        </xdr:cNvPr>
        <xdr:cNvGrpSpPr>
          <a:grpSpLocks noChangeAspect="1"/>
        </xdr:cNvGrpSpPr>
      </xdr:nvGrpSpPr>
      <xdr:grpSpPr bwMode="auto">
        <a:xfrm>
          <a:off x="9997021" y="1070113"/>
          <a:ext cx="545083" cy="603421"/>
          <a:chOff x="1245" y="53"/>
          <a:chExt cx="172" cy="68"/>
        </a:xfrm>
      </xdr:grpSpPr>
      <xdr:sp macro="" textlink="">
        <xdr:nvSpPr>
          <xdr:cNvPr id="3" name="AutoShape 265">
            <a:extLst>
              <a:ext uri="{FF2B5EF4-FFF2-40B4-BE49-F238E27FC236}">
                <a16:creationId xmlns:a16="http://schemas.microsoft.com/office/drawing/2014/main" id="{00000000-0008-0000-0000-000003000000}"/>
              </a:ext>
            </a:extLst>
          </xdr:cNvPr>
          <xdr:cNvSpPr>
            <a:spLocks noChangeAspect="1" noChangeArrowheads="1" noTextEdit="1"/>
          </xdr:cNvSpPr>
        </xdr:nvSpPr>
        <xdr:spPr bwMode="auto">
          <a:xfrm>
            <a:off x="1361" y="53"/>
            <a:ext cx="56" cy="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pic>
        <xdr:nvPicPr>
          <xdr:cNvPr id="4" name="図 34">
            <a:extLst>
              <a:ext uri="{FF2B5EF4-FFF2-40B4-BE49-F238E27FC236}">
                <a16:creationId xmlns:a16="http://schemas.microsoft.com/office/drawing/2014/main" id="{00000000-0008-0000-0000-000004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45" y="56"/>
            <a:ext cx="170" cy="5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5" name="Rectangle 268">
            <a:extLst>
              <a:ext uri="{FF2B5EF4-FFF2-40B4-BE49-F238E27FC236}">
                <a16:creationId xmlns:a16="http://schemas.microsoft.com/office/drawing/2014/main" id="{00000000-0008-0000-0000-000005000000}"/>
              </a:ext>
            </a:extLst>
          </xdr:cNvPr>
          <xdr:cNvSpPr>
            <a:spLocks noChangeArrowheads="1"/>
          </xdr:cNvSpPr>
        </xdr:nvSpPr>
        <xdr:spPr bwMode="auto">
          <a:xfrm>
            <a:off x="1261" y="107"/>
            <a:ext cx="132" cy="1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wrap="none" lIns="0" tIns="0" rIns="0" bIns="0" anchor="t">
            <a:spAutoFit/>
          </a:bodyPr>
          <a:lstStyle/>
          <a:p>
            <a:pPr algn="l" rtl="0">
              <a:defRPr sz="1000"/>
            </a:pPr>
            <a:r>
              <a:rPr lang="ja-JP" altLang="en-US" sz="800" b="0" i="0" u="none" strike="noStrike" baseline="0">
                <a:solidFill>
                  <a:srgbClr val="FF0000"/>
                </a:solidFill>
                <a:latin typeface="Arial"/>
                <a:cs typeface="Arial"/>
              </a:rPr>
              <a:t>'</a:t>
            </a:r>
            <a:r>
              <a:rPr lang="en-US" altLang="ja-JP" sz="800" b="0" i="0" u="none" strike="noStrike" baseline="0">
                <a:solidFill>
                  <a:srgbClr val="FF0000"/>
                </a:solidFill>
                <a:latin typeface="Arial"/>
                <a:cs typeface="Arial"/>
              </a:rPr>
              <a:t>23</a:t>
            </a:r>
            <a:r>
              <a:rPr lang="ja-JP" altLang="en-US" sz="800" b="0" i="0" u="none" strike="noStrike" baseline="0">
                <a:solidFill>
                  <a:srgbClr val="FF0000"/>
                </a:solidFill>
                <a:latin typeface="Arial"/>
                <a:cs typeface="Arial"/>
              </a:rPr>
              <a:t>.0</a:t>
            </a:r>
            <a:r>
              <a:rPr lang="en-US" altLang="ja-JP" sz="800" b="0" i="0" u="none" strike="noStrike" baseline="0">
                <a:solidFill>
                  <a:srgbClr val="FF0000"/>
                </a:solidFill>
                <a:latin typeface="Arial"/>
                <a:cs typeface="Arial"/>
              </a:rPr>
              <a:t>2</a:t>
            </a:r>
            <a:r>
              <a:rPr lang="ja-JP" altLang="en-US" sz="800" b="0" i="0" u="none" strike="noStrike" baseline="0">
                <a:solidFill>
                  <a:srgbClr val="FF0000"/>
                </a:solidFill>
                <a:latin typeface="Arial"/>
                <a:cs typeface="Arial"/>
              </a:rPr>
              <a:t>.</a:t>
            </a:r>
            <a:r>
              <a:rPr lang="en-US" altLang="ja-JP" sz="800" b="0" i="0" u="none" strike="noStrike" baseline="0">
                <a:solidFill>
                  <a:srgbClr val="FF0000"/>
                </a:solidFill>
                <a:latin typeface="Arial"/>
                <a:cs typeface="Arial"/>
              </a:rPr>
              <a:t>15</a:t>
            </a:r>
          </a:p>
        </xdr:txBody>
      </xdr:sp>
    </xdr:grpSp>
    <xdr:clientData/>
  </xdr:twoCellAnchor>
  <mc:AlternateContent xmlns:mc="http://schemas.openxmlformats.org/markup-compatibility/2006">
    <mc:Choice xmlns:a14="http://schemas.microsoft.com/office/drawing/2010/main" Requires="a14">
      <xdr:twoCellAnchor editAs="absolute">
        <xdr:from>
          <xdr:col>15</xdr:col>
          <xdr:colOff>335280</xdr:colOff>
          <xdr:row>7</xdr:row>
          <xdr:rowOff>152400</xdr:rowOff>
        </xdr:from>
        <xdr:to>
          <xdr:col>15</xdr:col>
          <xdr:colOff>868680</xdr:colOff>
          <xdr:row>10</xdr:row>
          <xdr:rowOff>114300</xdr:rowOff>
        </xdr:to>
        <xdr:sp macro="" textlink="">
          <xdr:nvSpPr>
            <xdr:cNvPr id="1025" name="inei1_吉本 晃彦" hidden="1">
              <a:extLst>
                <a:ext uri="{63B3BB69-23CF-44E3-9099-C40C66FF867C}">
                  <a14:compatExt spid="_x0000_s1025"/>
                </a:ext>
                <a:ext uri="{FF2B5EF4-FFF2-40B4-BE49-F238E27FC236}">
                  <a16:creationId xmlns:a16="http://schemas.microsoft.com/office/drawing/2014/main" id="{00000000-0008-0000-0000-000001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14</xdr:col>
          <xdr:colOff>220980</xdr:colOff>
          <xdr:row>3</xdr:row>
          <xdr:rowOff>304800</xdr:rowOff>
        </xdr:from>
        <xdr:to>
          <xdr:col>14</xdr:col>
          <xdr:colOff>754380</xdr:colOff>
          <xdr:row>6</xdr:row>
          <xdr:rowOff>7620</xdr:rowOff>
        </xdr:to>
        <xdr:sp macro="" textlink="">
          <xdr:nvSpPr>
            <xdr:cNvPr id="1026" name="inei1_吉本 晃彦" hidden="1">
              <a:extLst>
                <a:ext uri="{63B3BB69-23CF-44E3-9099-C40C66FF867C}">
                  <a14:compatExt spid="_x0000_s1026"/>
                </a:ext>
                <a:ext uri="{FF2B5EF4-FFF2-40B4-BE49-F238E27FC236}">
                  <a16:creationId xmlns:a16="http://schemas.microsoft.com/office/drawing/2014/main" id="{00000000-0008-0000-0000-000002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14</xdr:col>
          <xdr:colOff>723900</xdr:colOff>
          <xdr:row>29</xdr:row>
          <xdr:rowOff>0</xdr:rowOff>
        </xdr:from>
        <xdr:to>
          <xdr:col>15</xdr:col>
          <xdr:colOff>335280</xdr:colOff>
          <xdr:row>31</xdr:row>
          <xdr:rowOff>190500</xdr:rowOff>
        </xdr:to>
        <xdr:sp macro="" textlink="">
          <xdr:nvSpPr>
            <xdr:cNvPr id="1027" name="inei1_吉本 晃彦" hidden="1">
              <a:extLst>
                <a:ext uri="{63B3BB69-23CF-44E3-9099-C40C66FF867C}">
                  <a14:compatExt spid="_x0000_s1027"/>
                </a:ext>
                <a:ext uri="{FF2B5EF4-FFF2-40B4-BE49-F238E27FC236}">
                  <a16:creationId xmlns:a16="http://schemas.microsoft.com/office/drawing/2014/main" id="{00000000-0008-0000-0000-000003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12</xdr:col>
          <xdr:colOff>228600</xdr:colOff>
          <xdr:row>3</xdr:row>
          <xdr:rowOff>297180</xdr:rowOff>
        </xdr:from>
        <xdr:to>
          <xdr:col>12</xdr:col>
          <xdr:colOff>762000</xdr:colOff>
          <xdr:row>5</xdr:row>
          <xdr:rowOff>304800</xdr:rowOff>
        </xdr:to>
        <xdr:sp macro="" textlink="">
          <xdr:nvSpPr>
            <xdr:cNvPr id="1028" name="inei2_小田 明弘" hidden="1">
              <a:extLst>
                <a:ext uri="{63B3BB69-23CF-44E3-9099-C40C66FF867C}">
                  <a14:compatExt spid="_x0000_s1028"/>
                </a:ext>
                <a:ext uri="{FF2B5EF4-FFF2-40B4-BE49-F238E27FC236}">
                  <a16:creationId xmlns:a16="http://schemas.microsoft.com/office/drawing/2014/main" id="{00000000-0008-0000-0000-000004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13</xdr:col>
          <xdr:colOff>182880</xdr:colOff>
          <xdr:row>4</xdr:row>
          <xdr:rowOff>30480</xdr:rowOff>
        </xdr:from>
        <xdr:to>
          <xdr:col>13</xdr:col>
          <xdr:colOff>716280</xdr:colOff>
          <xdr:row>6</xdr:row>
          <xdr:rowOff>7620</xdr:rowOff>
        </xdr:to>
        <xdr:sp macro="" textlink="">
          <xdr:nvSpPr>
            <xdr:cNvPr id="1029" name="inei3_東 崇広" hidden="1">
              <a:extLst>
                <a:ext uri="{63B3BB69-23CF-44E3-9099-C40C66FF867C}">
                  <a14:compatExt spid="_x0000_s1029"/>
                </a:ext>
                <a:ext uri="{FF2B5EF4-FFF2-40B4-BE49-F238E27FC236}">
                  <a16:creationId xmlns:a16="http://schemas.microsoft.com/office/drawing/2014/main" id="{00000000-0008-0000-0000-000005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12</xdr:col>
          <xdr:colOff>259080</xdr:colOff>
          <xdr:row>50</xdr:row>
          <xdr:rowOff>1303020</xdr:rowOff>
        </xdr:from>
        <xdr:to>
          <xdr:col>12</xdr:col>
          <xdr:colOff>792480</xdr:colOff>
          <xdr:row>50</xdr:row>
          <xdr:rowOff>1950720</xdr:rowOff>
        </xdr:to>
        <xdr:sp macro="" textlink="">
          <xdr:nvSpPr>
            <xdr:cNvPr id="1030" name="inei4_中島 志朗" hidden="1">
              <a:extLst>
                <a:ext uri="{63B3BB69-23CF-44E3-9099-C40C66FF867C}">
                  <a14:compatExt spid="_x0000_s1030"/>
                </a:ext>
                <a:ext uri="{FF2B5EF4-FFF2-40B4-BE49-F238E27FC236}">
                  <a16:creationId xmlns:a16="http://schemas.microsoft.com/office/drawing/2014/main" id="{00000000-0008-0000-0000-000006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11</xdr:col>
          <xdr:colOff>274320</xdr:colOff>
          <xdr:row>3</xdr:row>
          <xdr:rowOff>259080</xdr:rowOff>
        </xdr:from>
        <xdr:to>
          <xdr:col>11</xdr:col>
          <xdr:colOff>807720</xdr:colOff>
          <xdr:row>5</xdr:row>
          <xdr:rowOff>289560</xdr:rowOff>
        </xdr:to>
        <xdr:sp macro="" textlink="">
          <xdr:nvSpPr>
            <xdr:cNvPr id="1031" name="inei5_中島 志朗" hidden="1">
              <a:extLst>
                <a:ext uri="{63B3BB69-23CF-44E3-9099-C40C66FF867C}">
                  <a14:compatExt spid="_x0000_s1031"/>
                </a:ext>
                <a:ext uri="{FF2B5EF4-FFF2-40B4-BE49-F238E27FC236}">
                  <a16:creationId xmlns:a16="http://schemas.microsoft.com/office/drawing/2014/main" id="{00000000-0008-0000-0000-000007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xdr:from>
      <xdr:col>16</xdr:col>
      <xdr:colOff>176893</xdr:colOff>
      <xdr:row>9</xdr:row>
      <xdr:rowOff>217714</xdr:rowOff>
    </xdr:from>
    <xdr:to>
      <xdr:col>16</xdr:col>
      <xdr:colOff>843643</xdr:colOff>
      <xdr:row>43</xdr:row>
      <xdr:rowOff>136072</xdr:rowOff>
    </xdr:to>
    <xdr:cxnSp macro="">
      <xdr:nvCxnSpPr>
        <xdr:cNvPr id="7" name="直線矢印コネクタ 6">
          <a:extLst>
            <a:ext uri="{FF2B5EF4-FFF2-40B4-BE49-F238E27FC236}">
              <a16:creationId xmlns:a16="http://schemas.microsoft.com/office/drawing/2014/main" id="{00000000-0008-0000-0000-000007000000}"/>
            </a:ext>
          </a:extLst>
        </xdr:cNvPr>
        <xdr:cNvCxnSpPr/>
      </xdr:nvCxnSpPr>
      <xdr:spPr>
        <a:xfrm flipV="1">
          <a:off x="10940143" y="2680607"/>
          <a:ext cx="666750" cy="778328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absolute">
        <xdr:from>
          <xdr:col>15</xdr:col>
          <xdr:colOff>259080</xdr:colOff>
          <xdr:row>42</xdr:row>
          <xdr:rowOff>220980</xdr:rowOff>
        </xdr:from>
        <xdr:to>
          <xdr:col>15</xdr:col>
          <xdr:colOff>792480</xdr:colOff>
          <xdr:row>45</xdr:row>
          <xdr:rowOff>182880</xdr:rowOff>
        </xdr:to>
        <xdr:sp macro="" textlink="">
          <xdr:nvSpPr>
            <xdr:cNvPr id="1032" name="inei6_吉本 晃彦" hidden="1">
              <a:extLst>
                <a:ext uri="{63B3BB69-23CF-44E3-9099-C40C66FF867C}">
                  <a14:compatExt spid="_x0000_s1032"/>
                </a:ext>
                <a:ext uri="{FF2B5EF4-FFF2-40B4-BE49-F238E27FC236}">
                  <a16:creationId xmlns:a16="http://schemas.microsoft.com/office/drawing/2014/main" id="{00000000-0008-0000-0000-000008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17</xdr:col>
          <xdr:colOff>4366260</xdr:colOff>
          <xdr:row>12</xdr:row>
          <xdr:rowOff>30480</xdr:rowOff>
        </xdr:from>
        <xdr:to>
          <xdr:col>17</xdr:col>
          <xdr:colOff>4907280</xdr:colOff>
          <xdr:row>14</xdr:row>
          <xdr:rowOff>220980</xdr:rowOff>
        </xdr:to>
        <xdr:sp macro="" textlink="">
          <xdr:nvSpPr>
            <xdr:cNvPr id="1033" name="inei6_吉本 晃彦" hidden="1">
              <a:extLst>
                <a:ext uri="{63B3BB69-23CF-44E3-9099-C40C66FF867C}">
                  <a14:compatExt spid="_x0000_s1033"/>
                </a:ext>
                <a:ext uri="{FF2B5EF4-FFF2-40B4-BE49-F238E27FC236}">
                  <a16:creationId xmlns:a16="http://schemas.microsoft.com/office/drawing/2014/main" id="{00000000-0008-0000-0000-000009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absolute">
        <xdr:from>
          <xdr:col>17</xdr:col>
          <xdr:colOff>4564380</xdr:colOff>
          <xdr:row>41</xdr:row>
          <xdr:rowOff>152400</xdr:rowOff>
        </xdr:from>
        <xdr:to>
          <xdr:col>17</xdr:col>
          <xdr:colOff>5097780</xdr:colOff>
          <xdr:row>44</xdr:row>
          <xdr:rowOff>114300</xdr:rowOff>
        </xdr:to>
        <xdr:sp macro="" textlink="">
          <xdr:nvSpPr>
            <xdr:cNvPr id="1034" name="inei7_浅井 研司" hidden="1">
              <a:extLst>
                <a:ext uri="{63B3BB69-23CF-44E3-9099-C40C66FF867C}">
                  <a14:compatExt spid="_x0000_s1034"/>
                </a:ext>
                <a:ext uri="{FF2B5EF4-FFF2-40B4-BE49-F238E27FC236}">
                  <a16:creationId xmlns:a16="http://schemas.microsoft.com/office/drawing/2014/main" id="{00000000-0008-0000-0000-00000A04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twoCellAnchor editAs="oneCell">
    <xdr:from>
      <xdr:col>17</xdr:col>
      <xdr:colOff>5692588</xdr:colOff>
      <xdr:row>27</xdr:row>
      <xdr:rowOff>56029</xdr:rowOff>
    </xdr:from>
    <xdr:to>
      <xdr:col>24</xdr:col>
      <xdr:colOff>115795</xdr:colOff>
      <xdr:row>40</xdr:row>
      <xdr:rowOff>212911</xdr:rowOff>
    </xdr:to>
    <xdr:pic>
      <xdr:nvPicPr>
        <xdr:cNvPr id="8" name="図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7346706" y="6544235"/>
          <a:ext cx="4093883" cy="3070412"/>
        </a:xfrm>
        <a:prstGeom prst="rect">
          <a:avLst/>
        </a:prstGeom>
      </xdr:spPr>
    </xdr:pic>
    <xdr:clientData/>
  </xdr:twoCellAnchor>
  <xdr:oneCellAnchor>
    <xdr:from>
      <xdr:col>18</xdr:col>
      <xdr:colOff>112058</xdr:colOff>
      <xdr:row>39</xdr:row>
      <xdr:rowOff>78441</xdr:rowOff>
    </xdr:from>
    <xdr:ext cx="3852337" cy="1272784"/>
    <xdr:sp macro="" textlink="">
      <xdr:nvSpPr>
        <xdr:cNvPr id="9" name="テキスト ボックス 8">
          <a:extLst>
            <a:ext uri="{FF2B5EF4-FFF2-40B4-BE49-F238E27FC236}">
              <a16:creationId xmlns:a16="http://schemas.microsoft.com/office/drawing/2014/main" id="{00000000-0008-0000-0000-000009000000}"/>
            </a:ext>
          </a:extLst>
        </xdr:cNvPr>
        <xdr:cNvSpPr txBox="1"/>
      </xdr:nvSpPr>
      <xdr:spPr>
        <a:xfrm>
          <a:off x="17469970" y="9256059"/>
          <a:ext cx="3852337" cy="1272784"/>
        </a:xfrm>
        <a:prstGeom prst="rect">
          <a:avLst/>
        </a:prstGeom>
        <a:solidFill>
          <a:sysClr val="window" lastClr="FFFFFF"/>
        </a:solidFill>
        <a:ln>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rgbClr val="FF0000"/>
              </a:solidFill>
            </a:rPr>
            <a:t>2/20</a:t>
          </a:r>
          <a:r>
            <a:rPr kumimoji="1" lang="ja-JP" altLang="en-US" sz="1100">
              <a:solidFill>
                <a:srgbClr val="FF0000"/>
              </a:solidFill>
            </a:rPr>
            <a:t>現在</a:t>
          </a:r>
          <a:endParaRPr kumimoji="1" lang="en-US" altLang="ja-JP" sz="1100">
            <a:solidFill>
              <a:srgbClr val="FF0000"/>
            </a:solidFill>
          </a:endParaRPr>
        </a:p>
        <a:p>
          <a:r>
            <a:rPr kumimoji="1" lang="ja-JP" altLang="en-US" sz="1100">
              <a:solidFill>
                <a:srgbClr val="FF0000"/>
              </a:solidFill>
            </a:rPr>
            <a:t>エステル化槽終了液（左）</a:t>
          </a:r>
          <a:endParaRPr kumimoji="1" lang="en-US" altLang="ja-JP" sz="1100">
            <a:solidFill>
              <a:srgbClr val="FF0000"/>
            </a:solidFill>
          </a:endParaRPr>
        </a:p>
        <a:p>
          <a:r>
            <a:rPr kumimoji="1" lang="ja-JP" altLang="en-US" sz="1100">
              <a:solidFill>
                <a:srgbClr val="FF0000"/>
              </a:solidFill>
            </a:rPr>
            <a:t>アセチル化槽終了液（右）</a:t>
          </a:r>
          <a:endParaRPr kumimoji="1" lang="en-US" altLang="ja-JP" sz="1100">
            <a:solidFill>
              <a:srgbClr val="FF0000"/>
            </a:solidFill>
          </a:endParaRPr>
        </a:p>
        <a:p>
          <a:r>
            <a:rPr kumimoji="1" lang="ja-JP" altLang="en-US" sz="1100">
              <a:solidFill>
                <a:srgbClr val="FF0000"/>
              </a:solidFill>
            </a:rPr>
            <a:t>問題が起こっていない時のサンプルがない為、参考資料。</a:t>
          </a:r>
          <a:endParaRPr kumimoji="1" lang="en-US" altLang="ja-JP" sz="1100">
            <a:solidFill>
              <a:srgbClr val="FF0000"/>
            </a:solidFill>
          </a:endParaRPr>
        </a:p>
        <a:p>
          <a:r>
            <a:rPr kumimoji="1" lang="ja-JP" altLang="en-US" sz="1100">
              <a:solidFill>
                <a:srgbClr val="FF0000"/>
              </a:solidFill>
            </a:rPr>
            <a:t>製造再開後にサンプリング実施して比較予定。</a:t>
          </a:r>
          <a:endParaRPr kumimoji="1" lang="en-US" altLang="ja-JP" sz="1100">
            <a:solidFill>
              <a:srgbClr val="FF0000"/>
            </a:solidFill>
          </a:endParaRPr>
        </a:p>
      </xdr:txBody>
    </xdr:sp>
    <xdr:clientData/>
  </xdr:oneCellAnchor>
  <xdr:twoCellAnchor editAs="oneCell">
    <xdr:from>
      <xdr:col>1</xdr:col>
      <xdr:colOff>224117</xdr:colOff>
      <xdr:row>22</xdr:row>
      <xdr:rowOff>217954</xdr:rowOff>
    </xdr:from>
    <xdr:to>
      <xdr:col>5</xdr:col>
      <xdr:colOff>134470</xdr:colOff>
      <xdr:row>30</xdr:row>
      <xdr:rowOff>181535</xdr:rowOff>
    </xdr:to>
    <xdr:pic>
      <xdr:nvPicPr>
        <xdr:cNvPr id="10" name="図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36176" y="5585572"/>
          <a:ext cx="2342029" cy="1756522"/>
        </a:xfrm>
        <a:prstGeom prst="rect">
          <a:avLst/>
        </a:prstGeom>
      </xdr:spPr>
    </xdr:pic>
    <xdr:clientData/>
  </xdr:twoCellAnchor>
  <xdr:twoCellAnchor editAs="oneCell">
    <xdr:from>
      <xdr:col>1</xdr:col>
      <xdr:colOff>217233</xdr:colOff>
      <xdr:row>31</xdr:row>
      <xdr:rowOff>16980</xdr:rowOff>
    </xdr:from>
    <xdr:to>
      <xdr:col>5</xdr:col>
      <xdr:colOff>58702</xdr:colOff>
      <xdr:row>44</xdr:row>
      <xdr:rowOff>134311</xdr:rowOff>
    </xdr:to>
    <xdr:pic>
      <xdr:nvPicPr>
        <xdr:cNvPr id="12" name="図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5400000">
          <a:off x="-49565" y="7780513"/>
          <a:ext cx="3030860" cy="227314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561975</xdr:colOff>
      <xdr:row>40</xdr:row>
      <xdr:rowOff>102766</xdr:rowOff>
    </xdr:to>
    <xdr:pic>
      <xdr:nvPicPr>
        <xdr:cNvPr id="2" name="図 1">
          <a:extLst>
            <a:ext uri="{FF2B5EF4-FFF2-40B4-BE49-F238E27FC236}">
              <a16:creationId xmlns:a16="http://schemas.microsoft.com/office/drawing/2014/main" id="{00000000-0008-0000-09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6734175" cy="96277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643890</xdr:colOff>
      <xdr:row>1</xdr:row>
      <xdr:rowOff>6481</xdr:rowOff>
    </xdr:from>
    <xdr:to>
      <xdr:col>5</xdr:col>
      <xdr:colOff>93344</xdr:colOff>
      <xdr:row>10</xdr:row>
      <xdr:rowOff>20957</xdr:rowOff>
    </xdr:to>
    <xdr:pic>
      <xdr:nvPicPr>
        <xdr:cNvPr id="4" name="図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643890" y="235081"/>
          <a:ext cx="2783204" cy="2077591"/>
        </a:xfrm>
        <a:prstGeom prst="rect">
          <a:avLst/>
        </a:prstGeom>
      </xdr:spPr>
    </xdr:pic>
    <xdr:clientData/>
  </xdr:twoCellAnchor>
  <xdr:oneCellAnchor>
    <xdr:from>
      <xdr:col>1</xdr:col>
      <xdr:colOff>89534</xdr:colOff>
      <xdr:row>7</xdr:row>
      <xdr:rowOff>140970</xdr:rowOff>
    </xdr:from>
    <xdr:ext cx="1038225" cy="564514"/>
    <xdr:sp macro="" textlink="">
      <xdr:nvSpPr>
        <xdr:cNvPr id="6" name="テキスト ボックス 5">
          <a:extLst>
            <a:ext uri="{FF2B5EF4-FFF2-40B4-BE49-F238E27FC236}">
              <a16:creationId xmlns:a16="http://schemas.microsoft.com/office/drawing/2014/main" id="{00000000-0008-0000-0B00-000006000000}"/>
            </a:ext>
          </a:extLst>
        </xdr:cNvPr>
        <xdr:cNvSpPr txBox="1"/>
      </xdr:nvSpPr>
      <xdr:spPr>
        <a:xfrm>
          <a:off x="756284" y="1741170"/>
          <a:ext cx="1038225" cy="5645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a:solidFill>
                <a:srgbClr val="FF0000"/>
              </a:solidFill>
            </a:rPr>
            <a:t>中間タンク品着色有</a:t>
          </a:r>
        </a:p>
      </xdr:txBody>
    </xdr:sp>
    <xdr:clientData/>
  </xdr:oneCellAnchor>
  <xdr:oneCellAnchor>
    <xdr:from>
      <xdr:col>2</xdr:col>
      <xdr:colOff>659129</xdr:colOff>
      <xdr:row>7</xdr:row>
      <xdr:rowOff>110490</xdr:rowOff>
    </xdr:from>
    <xdr:ext cx="1038225" cy="564514"/>
    <xdr:sp macro="" textlink="">
      <xdr:nvSpPr>
        <xdr:cNvPr id="14" name="テキスト ボックス 13">
          <a:extLst>
            <a:ext uri="{FF2B5EF4-FFF2-40B4-BE49-F238E27FC236}">
              <a16:creationId xmlns:a16="http://schemas.microsoft.com/office/drawing/2014/main" id="{00000000-0008-0000-0B00-00000E000000}"/>
            </a:ext>
          </a:extLst>
        </xdr:cNvPr>
        <xdr:cNvSpPr txBox="1"/>
      </xdr:nvSpPr>
      <xdr:spPr>
        <a:xfrm>
          <a:off x="1992629" y="1710690"/>
          <a:ext cx="1038225" cy="5645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a:solidFill>
                <a:srgbClr val="0070C0"/>
              </a:solidFill>
            </a:rPr>
            <a:t>地下タンク品着色無</a:t>
          </a:r>
        </a:p>
      </xdr:txBody>
    </xdr:sp>
    <xdr:clientData/>
  </xdr:oneCellAnchor>
</xdr:wsDr>
</file>

<file path=xl/drawings/drawing12.xml><?xml version="1.0" encoding="utf-8"?>
<xdr:wsDr xmlns:xdr="http://schemas.openxmlformats.org/drawingml/2006/spreadsheetDrawing" xmlns:a="http://schemas.openxmlformats.org/drawingml/2006/main">
  <xdr:twoCellAnchor>
    <xdr:from>
      <xdr:col>8</xdr:col>
      <xdr:colOff>85725</xdr:colOff>
      <xdr:row>5</xdr:row>
      <xdr:rowOff>66675</xdr:rowOff>
    </xdr:from>
    <xdr:to>
      <xdr:col>19</xdr:col>
      <xdr:colOff>609600</xdr:colOff>
      <xdr:row>26</xdr:row>
      <xdr:rowOff>95250</xdr:rowOff>
    </xdr:to>
    <xdr:graphicFrame macro="">
      <xdr:nvGraphicFramePr>
        <xdr:cNvPr id="2" name="グラフ 1">
          <a:extLst>
            <a:ext uri="{FF2B5EF4-FFF2-40B4-BE49-F238E27FC236}">
              <a16:creationId xmlns:a16="http://schemas.microsoft.com/office/drawing/2014/main" id="{00000000-0008-0000-0D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95250</xdr:colOff>
      <xdr:row>27</xdr:row>
      <xdr:rowOff>66675</xdr:rowOff>
    </xdr:from>
    <xdr:to>
      <xdr:col>19</xdr:col>
      <xdr:colOff>609600</xdr:colOff>
      <xdr:row>48</xdr:row>
      <xdr:rowOff>95250</xdr:rowOff>
    </xdr:to>
    <xdr:graphicFrame macro="">
      <xdr:nvGraphicFramePr>
        <xdr:cNvPr id="3" name="グラフ 2">
          <a:extLst>
            <a:ext uri="{FF2B5EF4-FFF2-40B4-BE49-F238E27FC236}">
              <a16:creationId xmlns:a16="http://schemas.microsoft.com/office/drawing/2014/main" id="{00000000-0008-0000-0D00-00000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104775</xdr:colOff>
      <xdr:row>49</xdr:row>
      <xdr:rowOff>57150</xdr:rowOff>
    </xdr:from>
    <xdr:to>
      <xdr:col>19</xdr:col>
      <xdr:colOff>600075</xdr:colOff>
      <xdr:row>70</xdr:row>
      <xdr:rowOff>85725</xdr:rowOff>
    </xdr:to>
    <xdr:graphicFrame macro="">
      <xdr:nvGraphicFramePr>
        <xdr:cNvPr id="4" name="グラフ 3">
          <a:extLst>
            <a:ext uri="{FF2B5EF4-FFF2-40B4-BE49-F238E27FC236}">
              <a16:creationId xmlns:a16="http://schemas.microsoft.com/office/drawing/2014/main" id="{00000000-0008-0000-0D00-000004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114300</xdr:colOff>
      <xdr:row>71</xdr:row>
      <xdr:rowOff>47625</xdr:rowOff>
    </xdr:from>
    <xdr:to>
      <xdr:col>19</xdr:col>
      <xdr:colOff>590550</xdr:colOff>
      <xdr:row>92</xdr:row>
      <xdr:rowOff>76200</xdr:rowOff>
    </xdr:to>
    <xdr:graphicFrame macro="">
      <xdr:nvGraphicFramePr>
        <xdr:cNvPr id="5" name="グラフ 4">
          <a:extLst>
            <a:ext uri="{FF2B5EF4-FFF2-40B4-BE49-F238E27FC236}">
              <a16:creationId xmlns:a16="http://schemas.microsoft.com/office/drawing/2014/main" id="{00000000-0008-0000-0D00-000005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13.xml><?xml version="1.0" encoding="utf-8"?>
<c:userShapes xmlns:c="http://schemas.openxmlformats.org/drawingml/2006/chart">
  <cdr:relSizeAnchor xmlns:cdr="http://schemas.openxmlformats.org/drawingml/2006/chartDrawing">
    <cdr:from>
      <cdr:x>0.58542</cdr:x>
      <cdr:y>0.51715</cdr:y>
    </cdr:from>
    <cdr:to>
      <cdr:x>0.59258</cdr:x>
      <cdr:y>0.58712</cdr:y>
    </cdr:to>
    <cdr:sp macro="" textlink="">
      <cdr:nvSpPr>
        <cdr:cNvPr id="6973441" name="Text Box 1"/>
        <cdr:cNvSpPr txBox="1">
          <a:spLocks xmlns:a="http://schemas.openxmlformats.org/drawingml/2006/main" noChangeArrowheads="1"/>
        </cdr:cNvSpPr>
      </cdr:nvSpPr>
      <cdr:spPr bwMode="auto">
        <a:xfrm xmlns:a="http://schemas.openxmlformats.org/drawingml/2006/main">
          <a:off x="4162695" y="1517998"/>
          <a:ext cx="77545" cy="198667"/>
        </a:xfrm>
        <a:prstGeom xmlns:a="http://schemas.openxmlformats.org/drawingml/2006/main" prst="rect">
          <a:avLst/>
        </a:prstGeom>
        <a:noFill xmlns:a="http://schemas.openxmlformats.org/drawingml/2006/main"/>
        <a:ln xmlns:a="http://schemas.openxmlformats.org/drawingml/2006/main">
          <a:noFill/>
        </a:ln>
        <a:effectLst xmlns:a="http://schemas.openxmlformats.org/drawingml/2006/main"/>
        <a:extLst xmlns:a="http://schemas.openxmlformats.org/drawingml/2006/main">
          <a:ext uri="{909E8E84-426E-40DD-AFC4-6F175D3DCCD1}">
            <a14:hiddenFill xmlns:a14="http://schemas.microsoft.com/office/drawing/2010/main">
              <a:solidFill>
                <a:srgbClr xmlns:mc="http://schemas.openxmlformats.org/markup-compatibility/2006" val="000000" mc:Ignorable="a14" a14:legacySpreadsheetColorIndex="64"/>
              </a:solidFill>
            </a14:hiddenFill>
          </a:ext>
          <a:ext uri="{91240B29-F687-4F45-9708-019B960494DF}">
            <a14:hiddenLine xmlns:a14="http://schemas.microsoft.com/office/drawing/2010/main" w="1">
              <a:solidFill>
                <a:srgbClr xmlns:mc="http://schemas.openxmlformats.org/markup-compatibility/2006" val="FFFFFF" mc:Ignorable="a14" a14:legacySpreadsheetColorIndex="65"/>
              </a:solidFill>
              <a:miter lim="800000"/>
              <a:headEnd/>
              <a:tailEnd/>
            </a14:hiddenLine>
          </a:ext>
          <a:ext uri="{AF507438-7753-43E0-B8FC-AC1667EBCBE1}">
            <a14:hiddenEffects xmlns:a14="http://schemas.microsoft.com/office/drawing/2010/main">
              <a:effectLst>
                <a:outerShdw dist="35921" dir="2700000" algn="ctr" rotWithShape="0">
                  <a:srgbClr val="808080"/>
                </a:outerShdw>
              </a:effectLst>
            </a14:hiddenEffects>
          </a:ext>
        </a:extLst>
      </cdr:spPr>
      <cdr:txBody>
        <a:bodyPr xmlns:a="http://schemas.openxmlformats.org/drawingml/2006/main" vertOverflow="clip" wrap="square" lIns="27432" tIns="18288" rIns="27432" bIns="18288" anchor="ctr" upright="1"/>
        <a:lstStyle xmlns:a="http://schemas.openxmlformats.org/drawingml/2006/main"/>
        <a:p xmlns:a="http://schemas.openxmlformats.org/drawingml/2006/main">
          <a:pPr algn="ctr" rtl="0">
            <a:defRPr sz="1000"/>
          </a:pPr>
          <a:r>
            <a:rPr lang="ja-JP" altLang="en-US" sz="1200" b="0" i="0" u="none" strike="noStrike" baseline="0">
              <a:solidFill>
                <a:srgbClr val="000000"/>
              </a:solidFill>
              <a:latin typeface="ＭＳ Ｐゴシック"/>
              <a:ea typeface="ＭＳ Ｐゴシック"/>
            </a:rPr>
            <a:t> </a:t>
          </a:r>
          <a:endParaRPr lang="ja-JP" altLang="en-US"/>
        </a:p>
      </cdr:txBody>
    </cdr:sp>
  </cdr:relSizeAnchor>
</c:userShapes>
</file>

<file path=xl/drawings/drawing14.xml><?xml version="1.0" encoding="utf-8"?>
<xdr:wsDr xmlns:xdr="http://schemas.openxmlformats.org/drawingml/2006/spreadsheetDrawing" xmlns:a="http://schemas.openxmlformats.org/drawingml/2006/main">
  <xdr:twoCellAnchor editAs="oneCell">
    <xdr:from>
      <xdr:col>37</xdr:col>
      <xdr:colOff>28583</xdr:colOff>
      <xdr:row>0</xdr:row>
      <xdr:rowOff>0</xdr:rowOff>
    </xdr:from>
    <xdr:to>
      <xdr:col>49</xdr:col>
      <xdr:colOff>466733</xdr:colOff>
      <xdr:row>51</xdr:row>
      <xdr:rowOff>76200</xdr:rowOff>
    </xdr:to>
    <xdr:pic>
      <xdr:nvPicPr>
        <xdr:cNvPr id="2" name="図 1">
          <a:extLst>
            <a:ext uri="{FF2B5EF4-FFF2-40B4-BE49-F238E27FC236}">
              <a16:creationId xmlns:a16="http://schemas.microsoft.com/office/drawing/2014/main" id="{00000000-0008-0000-0E00-000002000000}"/>
            </a:ext>
          </a:extLst>
        </xdr:cNvPr>
        <xdr:cNvPicPr>
          <a:picLocks noChangeAspect="1"/>
        </xdr:cNvPicPr>
      </xdr:nvPicPr>
      <xdr:blipFill rotWithShape="1">
        <a:blip xmlns:r="http://schemas.openxmlformats.org/officeDocument/2006/relationships" r:embed="rId1"/>
        <a:srcRect l="7449" t="11854" r="59136" b="3877"/>
        <a:stretch/>
      </xdr:blipFill>
      <xdr:spPr>
        <a:xfrm rot="5400000">
          <a:off x="23626770" y="1776413"/>
          <a:ext cx="12220575" cy="8667750"/>
        </a:xfrm>
        <a:prstGeom prst="rect">
          <a:avLst/>
        </a:prstGeom>
      </xdr:spPr>
    </xdr:pic>
    <xdr:clientData/>
  </xdr:twoCellAnchor>
  <xdr:twoCellAnchor editAs="oneCell">
    <xdr:from>
      <xdr:col>24</xdr:col>
      <xdr:colOff>361950</xdr:colOff>
      <xdr:row>0</xdr:row>
      <xdr:rowOff>0</xdr:rowOff>
    </xdr:from>
    <xdr:to>
      <xdr:col>37</xdr:col>
      <xdr:colOff>76200</xdr:colOff>
      <xdr:row>50</xdr:row>
      <xdr:rowOff>66676</xdr:rowOff>
    </xdr:to>
    <xdr:pic>
      <xdr:nvPicPr>
        <xdr:cNvPr id="3" name="図 2">
          <a:extLst>
            <a:ext uri="{FF2B5EF4-FFF2-40B4-BE49-F238E27FC236}">
              <a16:creationId xmlns:a16="http://schemas.microsoft.com/office/drawing/2014/main" id="{00000000-0008-0000-0E00-000003000000}"/>
            </a:ext>
          </a:extLst>
        </xdr:cNvPr>
        <xdr:cNvPicPr>
          <a:picLocks noChangeAspect="1"/>
        </xdr:cNvPicPr>
      </xdr:nvPicPr>
      <xdr:blipFill rotWithShape="1">
        <a:blip xmlns:r="http://schemas.openxmlformats.org/officeDocument/2006/relationships" r:embed="rId2"/>
        <a:srcRect l="7162" t="12039" r="58980" b="4062"/>
        <a:stretch/>
      </xdr:blipFill>
      <xdr:spPr>
        <a:xfrm rot="5400000">
          <a:off x="15149512" y="1671638"/>
          <a:ext cx="11972926" cy="8629650"/>
        </a:xfrm>
        <a:prstGeom prst="rect">
          <a:avLst/>
        </a:prstGeom>
      </xdr:spPr>
    </xdr:pic>
    <xdr:clientData/>
  </xdr:twoCellAnchor>
  <xdr:twoCellAnchor editAs="oneCell">
    <xdr:from>
      <xdr:col>12</xdr:col>
      <xdr:colOff>85725</xdr:colOff>
      <xdr:row>0</xdr:row>
      <xdr:rowOff>0</xdr:rowOff>
    </xdr:from>
    <xdr:to>
      <xdr:col>24</xdr:col>
      <xdr:colOff>485775</xdr:colOff>
      <xdr:row>51</xdr:row>
      <xdr:rowOff>85725</xdr:rowOff>
    </xdr:to>
    <xdr:pic>
      <xdr:nvPicPr>
        <xdr:cNvPr id="4" name="図 3">
          <a:extLst>
            <a:ext uri="{FF2B5EF4-FFF2-40B4-BE49-F238E27FC236}">
              <a16:creationId xmlns:a16="http://schemas.microsoft.com/office/drawing/2014/main" id="{00000000-0008-0000-0E00-000004000000}"/>
            </a:ext>
          </a:extLst>
        </xdr:cNvPr>
        <xdr:cNvPicPr>
          <a:picLocks noChangeAspect="1"/>
        </xdr:cNvPicPr>
      </xdr:nvPicPr>
      <xdr:blipFill rotWithShape="1">
        <a:blip xmlns:r="http://schemas.openxmlformats.org/officeDocument/2006/relationships" r:embed="rId3"/>
        <a:srcRect l="7501" t="11854" r="59057" b="4247"/>
        <a:stretch/>
      </xdr:blipFill>
      <xdr:spPr>
        <a:xfrm rot="5400000">
          <a:off x="6515100" y="1800225"/>
          <a:ext cx="12230100" cy="8629650"/>
        </a:xfrm>
        <a:prstGeom prst="rect">
          <a:avLst/>
        </a:prstGeom>
      </xdr:spPr>
    </xdr:pic>
    <xdr:clientData/>
  </xdr:twoCellAnchor>
  <xdr:twoCellAnchor editAs="oneCell">
    <xdr:from>
      <xdr:col>0</xdr:col>
      <xdr:colOff>0</xdr:colOff>
      <xdr:row>0</xdr:row>
      <xdr:rowOff>0</xdr:rowOff>
    </xdr:from>
    <xdr:to>
      <xdr:col>12</xdr:col>
      <xdr:colOff>238125</xdr:colOff>
      <xdr:row>51</xdr:row>
      <xdr:rowOff>57150</xdr:rowOff>
    </xdr:to>
    <xdr:pic>
      <xdr:nvPicPr>
        <xdr:cNvPr id="5" name="図 4">
          <a:extLst>
            <a:ext uri="{FF2B5EF4-FFF2-40B4-BE49-F238E27FC236}">
              <a16:creationId xmlns:a16="http://schemas.microsoft.com/office/drawing/2014/main" id="{00000000-0008-0000-0E00-000005000000}"/>
            </a:ext>
          </a:extLst>
        </xdr:cNvPr>
        <xdr:cNvPicPr>
          <a:picLocks noChangeAspect="1"/>
        </xdr:cNvPicPr>
      </xdr:nvPicPr>
      <xdr:blipFill rotWithShape="1">
        <a:blip xmlns:r="http://schemas.openxmlformats.org/officeDocument/2006/relationships" r:embed="rId4"/>
        <a:srcRect l="7474" t="11945" r="59162" b="5729"/>
        <a:stretch/>
      </xdr:blipFill>
      <xdr:spPr>
        <a:xfrm rot="5400000">
          <a:off x="-1866900" y="1866900"/>
          <a:ext cx="12201525" cy="8467725"/>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409575</xdr:colOff>
      <xdr:row>50</xdr:row>
      <xdr:rowOff>142876</xdr:rowOff>
    </xdr:to>
    <xdr:pic>
      <xdr:nvPicPr>
        <xdr:cNvPr id="6" name="図 5">
          <a:extLst>
            <a:ext uri="{FF2B5EF4-FFF2-40B4-BE49-F238E27FC236}">
              <a16:creationId xmlns:a16="http://schemas.microsoft.com/office/drawing/2014/main" id="{00000000-0008-0000-0F00-000006000000}"/>
            </a:ext>
          </a:extLst>
        </xdr:cNvPr>
        <xdr:cNvPicPr>
          <a:picLocks noChangeAspect="1"/>
        </xdr:cNvPicPr>
      </xdr:nvPicPr>
      <xdr:blipFill rotWithShape="1">
        <a:blip xmlns:r="http://schemas.openxmlformats.org/officeDocument/2006/relationships" r:embed="rId1"/>
        <a:srcRect l="7526" t="11854" r="59110" b="4153"/>
        <a:stretch/>
      </xdr:blipFill>
      <xdr:spPr>
        <a:xfrm rot="5400000">
          <a:off x="-1704975" y="1704975"/>
          <a:ext cx="12049126" cy="8639175"/>
        </a:xfrm>
        <a:prstGeom prst="rect">
          <a:avLst/>
        </a:prstGeom>
      </xdr:spPr>
    </xdr:pic>
    <xdr:clientData/>
  </xdr:twoCellAnchor>
  <xdr:twoCellAnchor editAs="oneCell">
    <xdr:from>
      <xdr:col>12</xdr:col>
      <xdr:colOff>409574</xdr:colOff>
      <xdr:row>0</xdr:row>
      <xdr:rowOff>1</xdr:rowOff>
    </xdr:from>
    <xdr:to>
      <xdr:col>25</xdr:col>
      <xdr:colOff>161925</xdr:colOff>
      <xdr:row>51</xdr:row>
      <xdr:rowOff>142876</xdr:rowOff>
    </xdr:to>
    <xdr:pic>
      <xdr:nvPicPr>
        <xdr:cNvPr id="7" name="図 6">
          <a:extLst>
            <a:ext uri="{FF2B5EF4-FFF2-40B4-BE49-F238E27FC236}">
              <a16:creationId xmlns:a16="http://schemas.microsoft.com/office/drawing/2014/main" id="{00000000-0008-0000-0F00-000007000000}"/>
            </a:ext>
          </a:extLst>
        </xdr:cNvPr>
        <xdr:cNvPicPr>
          <a:picLocks noChangeAspect="1"/>
        </xdr:cNvPicPr>
      </xdr:nvPicPr>
      <xdr:blipFill rotWithShape="1">
        <a:blip xmlns:r="http://schemas.openxmlformats.org/officeDocument/2006/relationships" r:embed="rId2"/>
        <a:srcRect l="7397" t="11761" r="59005" b="3971"/>
        <a:stretch/>
      </xdr:blipFill>
      <xdr:spPr>
        <a:xfrm rot="5400000">
          <a:off x="6829425" y="1809750"/>
          <a:ext cx="12287250" cy="8667751"/>
        </a:xfrm>
        <a:prstGeom prst="rect">
          <a:avLst/>
        </a:prstGeom>
      </xdr:spPr>
    </xdr:pic>
    <xdr:clientData/>
  </xdr:twoCellAnchor>
  <xdr:twoCellAnchor editAs="oneCell">
    <xdr:from>
      <xdr:col>25</xdr:col>
      <xdr:colOff>204788</xdr:colOff>
      <xdr:row>0</xdr:row>
      <xdr:rowOff>2</xdr:rowOff>
    </xdr:from>
    <xdr:to>
      <xdr:col>37</xdr:col>
      <xdr:colOff>614363</xdr:colOff>
      <xdr:row>51</xdr:row>
      <xdr:rowOff>47627</xdr:rowOff>
    </xdr:to>
    <xdr:pic>
      <xdr:nvPicPr>
        <xdr:cNvPr id="8" name="図 7">
          <a:extLst>
            <a:ext uri="{FF2B5EF4-FFF2-40B4-BE49-F238E27FC236}">
              <a16:creationId xmlns:a16="http://schemas.microsoft.com/office/drawing/2014/main" id="{00000000-0008-0000-0F00-000008000000}"/>
            </a:ext>
          </a:extLst>
        </xdr:cNvPr>
        <xdr:cNvPicPr>
          <a:picLocks noChangeAspect="1"/>
        </xdr:cNvPicPr>
      </xdr:nvPicPr>
      <xdr:blipFill rotWithShape="1">
        <a:blip xmlns:r="http://schemas.openxmlformats.org/officeDocument/2006/relationships" r:embed="rId3"/>
        <a:srcRect l="7501" t="11761" r="59161" b="4247"/>
        <a:stretch/>
      </xdr:blipFill>
      <xdr:spPr>
        <a:xfrm rot="5400000">
          <a:off x="15573376" y="1776414"/>
          <a:ext cx="12192000" cy="8639175"/>
        </a:xfrm>
        <a:prstGeom prst="rect">
          <a:avLst/>
        </a:prstGeom>
      </xdr:spPr>
    </xdr:pic>
    <xdr:clientData/>
  </xdr:twoCellAnchor>
  <xdr:twoCellAnchor editAs="oneCell">
    <xdr:from>
      <xdr:col>37</xdr:col>
      <xdr:colOff>661987</xdr:colOff>
      <xdr:row>0</xdr:row>
      <xdr:rowOff>0</xdr:rowOff>
    </xdr:from>
    <xdr:to>
      <xdr:col>50</xdr:col>
      <xdr:colOff>395288</xdr:colOff>
      <xdr:row>51</xdr:row>
      <xdr:rowOff>114300</xdr:rowOff>
    </xdr:to>
    <xdr:pic>
      <xdr:nvPicPr>
        <xdr:cNvPr id="9" name="図 8">
          <a:extLst>
            <a:ext uri="{FF2B5EF4-FFF2-40B4-BE49-F238E27FC236}">
              <a16:creationId xmlns:a16="http://schemas.microsoft.com/office/drawing/2014/main" id="{00000000-0008-0000-0F00-000009000000}"/>
            </a:ext>
          </a:extLst>
        </xdr:cNvPr>
        <xdr:cNvPicPr>
          <a:picLocks noChangeAspect="1"/>
        </xdr:cNvPicPr>
      </xdr:nvPicPr>
      <xdr:blipFill rotWithShape="1">
        <a:blip xmlns:r="http://schemas.openxmlformats.org/officeDocument/2006/relationships" r:embed="rId4"/>
        <a:srcRect l="7371" t="11946" r="59109" b="3970"/>
        <a:stretch/>
      </xdr:blipFill>
      <xdr:spPr>
        <a:xfrm rot="5400000">
          <a:off x="24231600" y="1804987"/>
          <a:ext cx="12258675" cy="8648701"/>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37045</xdr:colOff>
      <xdr:row>23</xdr:row>
      <xdr:rowOff>31664</xdr:rowOff>
    </xdr:from>
    <xdr:to>
      <xdr:col>14</xdr:col>
      <xdr:colOff>68319</xdr:colOff>
      <xdr:row>53</xdr:row>
      <xdr:rowOff>43385</xdr:rowOff>
    </xdr:to>
    <xdr:grpSp>
      <xdr:nvGrpSpPr>
        <xdr:cNvPr id="2" name="グループ化 1">
          <a:extLst>
            <a:ext uri="{FF2B5EF4-FFF2-40B4-BE49-F238E27FC236}">
              <a16:creationId xmlns:a16="http://schemas.microsoft.com/office/drawing/2014/main" id="{00000000-0008-0000-1000-000002000000}"/>
            </a:ext>
          </a:extLst>
        </xdr:cNvPr>
        <xdr:cNvGrpSpPr/>
      </xdr:nvGrpSpPr>
      <xdr:grpSpPr>
        <a:xfrm>
          <a:off x="699985" y="6028604"/>
          <a:ext cx="8649494" cy="6869721"/>
          <a:chOff x="927277" y="334108"/>
          <a:chExt cx="9285731" cy="4763672"/>
        </a:xfrm>
      </xdr:grpSpPr>
      <xdr:graphicFrame macro="">
        <xdr:nvGraphicFramePr>
          <xdr:cNvPr id="3" name="グラフ 2">
            <a:extLst>
              <a:ext uri="{FF2B5EF4-FFF2-40B4-BE49-F238E27FC236}">
                <a16:creationId xmlns:a16="http://schemas.microsoft.com/office/drawing/2014/main" id="{00000000-0008-0000-1000-000003000000}"/>
              </a:ext>
            </a:extLst>
          </xdr:cNvPr>
          <xdr:cNvGraphicFramePr/>
        </xdr:nvGraphicFramePr>
        <xdr:xfrm>
          <a:off x="927277" y="334108"/>
          <a:ext cx="8904432" cy="4763672"/>
        </xdr:xfrm>
        <a:graphic>
          <a:graphicData uri="http://schemas.openxmlformats.org/drawingml/2006/chart">
            <c:chart xmlns:c="http://schemas.openxmlformats.org/drawingml/2006/chart" xmlns:r="http://schemas.openxmlformats.org/officeDocument/2006/relationships" r:id="rId1"/>
          </a:graphicData>
        </a:graphic>
      </xdr:graphicFrame>
      <xdr:cxnSp macro="">
        <xdr:nvCxnSpPr>
          <xdr:cNvPr id="4" name="直線コネクタ 3">
            <a:extLst>
              <a:ext uri="{FF2B5EF4-FFF2-40B4-BE49-F238E27FC236}">
                <a16:creationId xmlns:a16="http://schemas.microsoft.com/office/drawing/2014/main" id="{00000000-0008-0000-1000-000004000000}"/>
              </a:ext>
            </a:extLst>
          </xdr:cNvPr>
          <xdr:cNvCxnSpPr/>
        </xdr:nvCxnSpPr>
        <xdr:spPr>
          <a:xfrm>
            <a:off x="1549068" y="1954068"/>
            <a:ext cx="8663940" cy="0"/>
          </a:xfrm>
          <a:prstGeom prst="line">
            <a:avLst/>
          </a:prstGeom>
          <a:ln w="15875">
            <a:solidFill>
              <a:srgbClr val="00B050"/>
            </a:solidFill>
          </a:ln>
        </xdr:spPr>
        <xdr:style>
          <a:lnRef idx="1">
            <a:schemeClr val="accent1"/>
          </a:lnRef>
          <a:fillRef idx="0">
            <a:schemeClr val="accent1"/>
          </a:fillRef>
          <a:effectRef idx="0">
            <a:schemeClr val="accent1"/>
          </a:effectRef>
          <a:fontRef idx="minor">
            <a:schemeClr val="tx1"/>
          </a:fontRef>
        </xdr:style>
      </xdr:cxnSp>
      <xdr:sp macro="" textlink="">
        <xdr:nvSpPr>
          <xdr:cNvPr id="5" name="テキスト ボックス 4">
            <a:extLst>
              <a:ext uri="{FF2B5EF4-FFF2-40B4-BE49-F238E27FC236}">
                <a16:creationId xmlns:a16="http://schemas.microsoft.com/office/drawing/2014/main" id="{00000000-0008-0000-1000-000005000000}"/>
              </a:ext>
            </a:extLst>
          </xdr:cNvPr>
          <xdr:cNvSpPr txBox="1"/>
        </xdr:nvSpPr>
        <xdr:spPr>
          <a:xfrm>
            <a:off x="4253894" y="1955807"/>
            <a:ext cx="1290711"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00B050"/>
                </a:solidFill>
              </a:rPr>
              <a:t>反応開始：</a:t>
            </a:r>
            <a:r>
              <a:rPr kumimoji="1" lang="en-US" altLang="ja-JP" sz="1100">
                <a:solidFill>
                  <a:srgbClr val="00B050"/>
                </a:solidFill>
              </a:rPr>
              <a:t>87</a:t>
            </a:r>
            <a:r>
              <a:rPr kumimoji="1" lang="ja-JP" altLang="en-US" sz="1100">
                <a:solidFill>
                  <a:srgbClr val="00B050"/>
                </a:solidFill>
              </a:rPr>
              <a:t>℃</a:t>
            </a:r>
          </a:p>
        </xdr:txBody>
      </xdr:sp>
    </xdr:grpSp>
    <xdr:clientData/>
  </xdr:twoCellAnchor>
  <xdr:twoCellAnchor>
    <xdr:from>
      <xdr:col>13</xdr:col>
      <xdr:colOff>200025</xdr:colOff>
      <xdr:row>26</xdr:row>
      <xdr:rowOff>219075</xdr:rowOff>
    </xdr:from>
    <xdr:to>
      <xdr:col>13</xdr:col>
      <xdr:colOff>200025</xdr:colOff>
      <xdr:row>40</xdr:row>
      <xdr:rowOff>28575</xdr:rowOff>
    </xdr:to>
    <xdr:cxnSp macro="">
      <xdr:nvCxnSpPr>
        <xdr:cNvPr id="10" name="直線コネクタ 9">
          <a:extLst>
            <a:ext uri="{FF2B5EF4-FFF2-40B4-BE49-F238E27FC236}">
              <a16:creationId xmlns:a16="http://schemas.microsoft.com/office/drawing/2014/main" id="{00000000-0008-0000-1000-00000A000000}"/>
            </a:ext>
          </a:extLst>
        </xdr:cNvPr>
        <xdr:cNvCxnSpPr/>
      </xdr:nvCxnSpPr>
      <xdr:spPr>
        <a:xfrm>
          <a:off x="8867775" y="7105650"/>
          <a:ext cx="0" cy="3143250"/>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619125</xdr:colOff>
      <xdr:row>33</xdr:row>
      <xdr:rowOff>85725</xdr:rowOff>
    </xdr:from>
    <xdr:to>
      <xdr:col>4</xdr:col>
      <xdr:colOff>619125</xdr:colOff>
      <xdr:row>46</xdr:row>
      <xdr:rowOff>133350</xdr:rowOff>
    </xdr:to>
    <xdr:cxnSp macro="">
      <xdr:nvCxnSpPr>
        <xdr:cNvPr id="12" name="直線コネクタ 11">
          <a:extLst>
            <a:ext uri="{FF2B5EF4-FFF2-40B4-BE49-F238E27FC236}">
              <a16:creationId xmlns:a16="http://schemas.microsoft.com/office/drawing/2014/main" id="{00000000-0008-0000-1000-00000C000000}"/>
            </a:ext>
          </a:extLst>
        </xdr:cNvPr>
        <xdr:cNvCxnSpPr/>
      </xdr:nvCxnSpPr>
      <xdr:spPr>
        <a:xfrm>
          <a:off x="3286125" y="8639175"/>
          <a:ext cx="0" cy="3143250"/>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628650</xdr:colOff>
      <xdr:row>34</xdr:row>
      <xdr:rowOff>228600</xdr:rowOff>
    </xdr:from>
    <xdr:to>
      <xdr:col>13</xdr:col>
      <xdr:colOff>114300</xdr:colOff>
      <xdr:row>34</xdr:row>
      <xdr:rowOff>228600</xdr:rowOff>
    </xdr:to>
    <xdr:cxnSp macro="">
      <xdr:nvCxnSpPr>
        <xdr:cNvPr id="15" name="直線矢印コネクタ 14">
          <a:extLst>
            <a:ext uri="{FF2B5EF4-FFF2-40B4-BE49-F238E27FC236}">
              <a16:creationId xmlns:a16="http://schemas.microsoft.com/office/drawing/2014/main" id="{00000000-0008-0000-1000-00000F000000}"/>
            </a:ext>
          </a:extLst>
        </xdr:cNvPr>
        <xdr:cNvCxnSpPr/>
      </xdr:nvCxnSpPr>
      <xdr:spPr>
        <a:xfrm>
          <a:off x="3295650" y="9020175"/>
          <a:ext cx="5486400" cy="0"/>
        </a:xfrm>
        <a:prstGeom prst="straightConnector1">
          <a:avLst/>
        </a:prstGeom>
        <a:ln w="19050">
          <a:solidFill>
            <a:srgbClr val="FF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66675</xdr:colOff>
      <xdr:row>33</xdr:row>
      <xdr:rowOff>85725</xdr:rowOff>
    </xdr:from>
    <xdr:to>
      <xdr:col>2</xdr:col>
      <xdr:colOff>66675</xdr:colOff>
      <xdr:row>46</xdr:row>
      <xdr:rowOff>133350</xdr:rowOff>
    </xdr:to>
    <xdr:cxnSp macro="">
      <xdr:nvCxnSpPr>
        <xdr:cNvPr id="20" name="直線コネクタ 19">
          <a:extLst>
            <a:ext uri="{FF2B5EF4-FFF2-40B4-BE49-F238E27FC236}">
              <a16:creationId xmlns:a16="http://schemas.microsoft.com/office/drawing/2014/main" id="{00000000-0008-0000-1000-000014000000}"/>
            </a:ext>
          </a:extLst>
        </xdr:cNvPr>
        <xdr:cNvCxnSpPr/>
      </xdr:nvCxnSpPr>
      <xdr:spPr>
        <a:xfrm>
          <a:off x="1400175" y="8639175"/>
          <a:ext cx="0" cy="3143250"/>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85725</xdr:colOff>
      <xdr:row>44</xdr:row>
      <xdr:rowOff>104775</xdr:rowOff>
    </xdr:from>
    <xdr:to>
      <xdr:col>4</xdr:col>
      <xdr:colOff>628650</xdr:colOff>
      <xdr:row>44</xdr:row>
      <xdr:rowOff>104775</xdr:rowOff>
    </xdr:to>
    <xdr:cxnSp macro="">
      <xdr:nvCxnSpPr>
        <xdr:cNvPr id="21" name="直線矢印コネクタ 20">
          <a:extLst>
            <a:ext uri="{FF2B5EF4-FFF2-40B4-BE49-F238E27FC236}">
              <a16:creationId xmlns:a16="http://schemas.microsoft.com/office/drawing/2014/main" id="{00000000-0008-0000-1000-000015000000}"/>
            </a:ext>
          </a:extLst>
        </xdr:cNvPr>
        <xdr:cNvCxnSpPr/>
      </xdr:nvCxnSpPr>
      <xdr:spPr>
        <a:xfrm>
          <a:off x="1419225" y="11277600"/>
          <a:ext cx="1876425" cy="0"/>
        </a:xfrm>
        <a:prstGeom prst="straightConnector1">
          <a:avLst/>
        </a:prstGeom>
        <a:ln w="19050">
          <a:solidFill>
            <a:srgbClr val="FF00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47625</xdr:colOff>
      <xdr:row>44</xdr:row>
      <xdr:rowOff>190500</xdr:rowOff>
    </xdr:from>
    <xdr:ext cx="2524125" cy="800604"/>
    <xdr:sp macro="" textlink="">
      <xdr:nvSpPr>
        <xdr:cNvPr id="17" name="テキスト ボックス 16">
          <a:extLst>
            <a:ext uri="{FF2B5EF4-FFF2-40B4-BE49-F238E27FC236}">
              <a16:creationId xmlns:a16="http://schemas.microsoft.com/office/drawing/2014/main" id="{00000000-0008-0000-1000-000011000000}"/>
            </a:ext>
          </a:extLst>
        </xdr:cNvPr>
        <xdr:cNvSpPr txBox="1"/>
      </xdr:nvSpPr>
      <xdr:spPr>
        <a:xfrm>
          <a:off x="1381125" y="11363325"/>
          <a:ext cx="2524125" cy="800604"/>
        </a:xfrm>
        <a:prstGeom prst="rect">
          <a:avLst/>
        </a:prstGeom>
        <a:solidFill>
          <a:schemeClr val="lt1"/>
        </a:solidFill>
        <a:ln w="1905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spAutoFit/>
        </a:bodyPr>
        <a:lstStyle/>
        <a:p>
          <a:r>
            <a:rPr kumimoji="1" lang="ja-JP" altLang="en-US" sz="1100"/>
            <a:t>昇温開始～反応開始温度までの昇温時間が通常約</a:t>
          </a:r>
          <a:r>
            <a:rPr kumimoji="1" lang="en-US" altLang="ja-JP" sz="1100"/>
            <a:t>90</a:t>
          </a:r>
          <a:r>
            <a:rPr kumimoji="1" lang="ja-JP" altLang="en-US" sz="1100"/>
            <a:t>分のところ、</a:t>
          </a:r>
          <a:r>
            <a:rPr kumimoji="1" lang="en-US" altLang="ja-JP" sz="1100"/>
            <a:t>120</a:t>
          </a:r>
          <a:r>
            <a:rPr kumimoji="1" lang="ja-JP" altLang="en-US" sz="1100"/>
            <a:t>分程かかっている。</a:t>
          </a:r>
        </a:p>
      </xdr:txBody>
    </xdr:sp>
    <xdr:clientData/>
  </xdr:oneCellAnchor>
  <xdr:oneCellAnchor>
    <xdr:from>
      <xdr:col>5</xdr:col>
      <xdr:colOff>85725</xdr:colOff>
      <xdr:row>35</xdr:row>
      <xdr:rowOff>114300</xdr:rowOff>
    </xdr:from>
    <xdr:ext cx="5248275" cy="1744965"/>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3419475" y="9144000"/>
          <a:ext cx="5248275" cy="1744965"/>
        </a:xfrm>
        <a:prstGeom prst="rect">
          <a:avLst/>
        </a:prstGeom>
        <a:solidFill>
          <a:schemeClr val="lt1"/>
        </a:solidFill>
        <a:ln w="19050"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spAutoFit/>
        </a:bodyPr>
        <a:lstStyle/>
        <a:p>
          <a:r>
            <a:rPr kumimoji="1" lang="ja-JP" altLang="en-US" sz="1100" b="1"/>
            <a:t>グラフの推移も他の良かったバッチに比べて緩やかに推移している。</a:t>
          </a:r>
          <a:endParaRPr kumimoji="1" lang="en-US" altLang="ja-JP" sz="1100" b="1"/>
        </a:p>
        <a:p>
          <a:r>
            <a:rPr kumimoji="1" lang="en-US" altLang="ja-JP" sz="1100" b="1"/>
            <a:t>【</a:t>
          </a:r>
          <a:r>
            <a:rPr kumimoji="1" lang="ja-JP" altLang="en-US" sz="1100" b="1"/>
            <a:t>原因推測</a:t>
          </a:r>
          <a:r>
            <a:rPr kumimoji="1" lang="en-US" altLang="ja-JP" sz="1100" b="1"/>
            <a:t>】</a:t>
          </a:r>
        </a:p>
        <a:p>
          <a:r>
            <a:rPr kumimoji="1" lang="ja-JP" altLang="en-US" sz="1100" b="1"/>
            <a:t>原料仕込み時のブタノール</a:t>
          </a:r>
          <a:r>
            <a:rPr kumimoji="1" lang="en-US" altLang="ja-JP" sz="1100" b="1"/>
            <a:t>mol</a:t>
          </a:r>
          <a:r>
            <a:rPr kumimoji="1" lang="ja-JP" altLang="en-US" sz="1100" b="1"/>
            <a:t>値を計算したところ、通常約</a:t>
          </a:r>
          <a:r>
            <a:rPr kumimoji="1" lang="en-US" altLang="ja-JP" sz="1100" b="1"/>
            <a:t>3.4mol</a:t>
          </a:r>
          <a:r>
            <a:rPr kumimoji="1" lang="ja-JP" altLang="en-US" sz="1100" b="1"/>
            <a:t>程度に対して、今回の</a:t>
          </a:r>
          <a:r>
            <a:rPr kumimoji="1" lang="en-US" altLang="ja-JP" sz="1100" b="1"/>
            <a:t>mol</a:t>
          </a:r>
          <a:r>
            <a:rPr kumimoji="1" lang="ja-JP" altLang="en-US" sz="1100" b="1"/>
            <a:t>値は</a:t>
          </a:r>
          <a:r>
            <a:rPr kumimoji="1" lang="en-US" altLang="ja-JP" sz="1100" b="1"/>
            <a:t>3.14mol</a:t>
          </a:r>
          <a:r>
            <a:rPr kumimoji="1" lang="ja-JP" altLang="en-US" sz="1100" b="1"/>
            <a:t>だった。ブタノール仕込みが通常より少なかったと過程し、反応時に水分とブタノールが共沸し、反応中にブタノールの</a:t>
          </a:r>
          <a:r>
            <a:rPr kumimoji="1" lang="en-US" altLang="ja-JP" sz="1100" b="1"/>
            <a:t>mol</a:t>
          </a:r>
          <a:r>
            <a:rPr kumimoji="1" lang="ja-JP" altLang="en-US" sz="1100" b="1"/>
            <a:t>値が低下した可能性がある。よって、グラフにあるように反応速度が遅くなり、ｸｴﾝ酸との未反応物が多くなり、着色に至ったと推測される。</a:t>
          </a:r>
          <a:endParaRPr kumimoji="1" lang="en-US" altLang="ja-JP" sz="1100" b="1"/>
        </a:p>
      </xdr:txBody>
    </xdr:sp>
    <xdr:clientData/>
  </xdr:oneCellAnchor>
</xdr:wsDr>
</file>

<file path=xl/drawings/drawing17.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30480</xdr:colOff>
          <xdr:row>6</xdr:row>
          <xdr:rowOff>30480</xdr:rowOff>
        </xdr:from>
        <xdr:to>
          <xdr:col>7</xdr:col>
          <xdr:colOff>1379220</xdr:colOff>
          <xdr:row>10</xdr:row>
          <xdr:rowOff>0</xdr:rowOff>
        </xdr:to>
        <xdr:sp macro="" textlink="">
          <xdr:nvSpPr>
            <xdr:cNvPr id="12289" name="Object 1" hidden="1">
              <a:extLst>
                <a:ext uri="{63B3BB69-23CF-44E3-9099-C40C66FF867C}">
                  <a14:compatExt spid="_x0000_s12289"/>
                </a:ext>
                <a:ext uri="{FF2B5EF4-FFF2-40B4-BE49-F238E27FC236}">
                  <a16:creationId xmlns:a16="http://schemas.microsoft.com/office/drawing/2014/main" id="{00000000-0008-0000-1100-000001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937260</xdr:colOff>
          <xdr:row>21</xdr:row>
          <xdr:rowOff>7620</xdr:rowOff>
        </xdr:from>
        <xdr:to>
          <xdr:col>7</xdr:col>
          <xdr:colOff>1417320</xdr:colOff>
          <xdr:row>24</xdr:row>
          <xdr:rowOff>190500</xdr:rowOff>
        </xdr:to>
        <xdr:sp macro="" textlink="">
          <xdr:nvSpPr>
            <xdr:cNvPr id="12290" name="Object 2" hidden="1">
              <a:extLst>
                <a:ext uri="{63B3BB69-23CF-44E3-9099-C40C66FF867C}">
                  <a14:compatExt spid="_x0000_s12290"/>
                </a:ext>
                <a:ext uri="{FF2B5EF4-FFF2-40B4-BE49-F238E27FC236}">
                  <a16:creationId xmlns:a16="http://schemas.microsoft.com/office/drawing/2014/main" id="{00000000-0008-0000-1100-000002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1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361219</xdr:colOff>
      <xdr:row>21</xdr:row>
      <xdr:rowOff>227946</xdr:rowOff>
    </xdr:to>
    <xdr:pic>
      <xdr:nvPicPr>
        <xdr:cNvPr id="2" name="図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0" y="0"/>
          <a:ext cx="5847619" cy="5228571"/>
        </a:xfrm>
        <a:prstGeom prst="rect">
          <a:avLst/>
        </a:prstGeom>
      </xdr:spPr>
    </xdr:pic>
    <xdr:clientData/>
  </xdr:twoCellAnchor>
  <xdr:twoCellAnchor editAs="oneCell">
    <xdr:from>
      <xdr:col>0</xdr:col>
      <xdr:colOff>0</xdr:colOff>
      <xdr:row>21</xdr:row>
      <xdr:rowOff>171450</xdr:rowOff>
    </xdr:from>
    <xdr:to>
      <xdr:col>7</xdr:col>
      <xdr:colOff>513686</xdr:colOff>
      <xdr:row>34</xdr:row>
      <xdr:rowOff>94873</xdr:rowOff>
    </xdr:to>
    <xdr:pic>
      <xdr:nvPicPr>
        <xdr:cNvPr id="3" name="図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a:stretch>
          <a:fillRect/>
        </a:stretch>
      </xdr:blipFill>
      <xdr:spPr>
        <a:xfrm>
          <a:off x="0" y="5172075"/>
          <a:ext cx="5314286" cy="3019048"/>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oneCellAnchor>
    <xdr:from>
      <xdr:col>28</xdr:col>
      <xdr:colOff>202506</xdr:colOff>
      <xdr:row>15</xdr:row>
      <xdr:rowOff>72038</xdr:rowOff>
    </xdr:from>
    <xdr:ext cx="2300630" cy="328423"/>
    <xdr:sp macro="" textlink="">
      <xdr:nvSpPr>
        <xdr:cNvPr id="2" name="テキスト ボックス 1">
          <a:extLst>
            <a:ext uri="{FF2B5EF4-FFF2-40B4-BE49-F238E27FC236}">
              <a16:creationId xmlns:a16="http://schemas.microsoft.com/office/drawing/2014/main" id="{00000000-0008-0000-1300-000002000000}"/>
            </a:ext>
          </a:extLst>
        </xdr:cNvPr>
        <xdr:cNvSpPr txBox="1"/>
      </xdr:nvSpPr>
      <xdr:spPr>
        <a:xfrm>
          <a:off x="20440330" y="5977538"/>
          <a:ext cx="2300630" cy="328423"/>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ブタノール含量が多くなったいる</a:t>
          </a:r>
          <a:endParaRPr kumimoji="1" lang="en-US" altLang="ja-JP" sz="1100"/>
        </a:p>
      </xdr:txBody>
    </xdr:sp>
    <xdr:clientData/>
  </xdr:oneCellAnchor>
</xdr:wsDr>
</file>

<file path=xl/drawings/drawing2.xml><?xml version="1.0" encoding="utf-8"?>
<xdr:wsDr xmlns:xdr="http://schemas.openxmlformats.org/drawingml/2006/spreadsheetDrawing" xmlns:a="http://schemas.openxmlformats.org/drawingml/2006/main">
  <xdr:twoCellAnchor>
    <xdr:from>
      <xdr:col>1</xdr:col>
      <xdr:colOff>4286250</xdr:colOff>
      <xdr:row>4</xdr:row>
      <xdr:rowOff>19050</xdr:rowOff>
    </xdr:from>
    <xdr:to>
      <xdr:col>5</xdr:col>
      <xdr:colOff>347662</xdr:colOff>
      <xdr:row>4</xdr:row>
      <xdr:rowOff>23812</xdr:rowOff>
    </xdr:to>
    <xdr:cxnSp macro="">
      <xdr:nvCxnSpPr>
        <xdr:cNvPr id="3" name="直線矢印コネクタ 2">
          <a:extLst>
            <a:ext uri="{FF2B5EF4-FFF2-40B4-BE49-F238E27FC236}">
              <a16:creationId xmlns:a16="http://schemas.microsoft.com/office/drawing/2014/main" id="{720B97EC-0562-45C8-87D6-E3504B91F970}"/>
            </a:ext>
          </a:extLst>
        </xdr:cNvPr>
        <xdr:cNvCxnSpPr/>
      </xdr:nvCxnSpPr>
      <xdr:spPr>
        <a:xfrm flipV="1">
          <a:off x="4972050" y="742950"/>
          <a:ext cx="2933700" cy="47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0.xml><?xml version="1.0" encoding="utf-8"?>
<xdr:wsDr xmlns:xdr="http://schemas.openxmlformats.org/drawingml/2006/spreadsheetDrawing" xmlns:a="http://schemas.openxmlformats.org/drawingml/2006/main">
  <xdr:oneCellAnchor>
    <xdr:from>
      <xdr:col>1</xdr:col>
      <xdr:colOff>723900</xdr:colOff>
      <xdr:row>3</xdr:row>
      <xdr:rowOff>1905</xdr:rowOff>
    </xdr:from>
    <xdr:ext cx="889987" cy="328423"/>
    <xdr:sp macro="" textlink="">
      <xdr:nvSpPr>
        <xdr:cNvPr id="2" name="テキスト ボックス 1">
          <a:extLst>
            <a:ext uri="{FF2B5EF4-FFF2-40B4-BE49-F238E27FC236}">
              <a16:creationId xmlns:a16="http://schemas.microsoft.com/office/drawing/2014/main" id="{00000000-0008-0000-1400-000002000000}"/>
            </a:ext>
          </a:extLst>
        </xdr:cNvPr>
        <xdr:cNvSpPr txBox="1"/>
      </xdr:nvSpPr>
      <xdr:spPr>
        <a:xfrm>
          <a:off x="1394460" y="687705"/>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酢酸抽出①</a:t>
          </a:r>
        </a:p>
      </xdr:txBody>
    </xdr:sp>
    <xdr:clientData/>
  </xdr:oneCellAnchor>
  <xdr:oneCellAnchor>
    <xdr:from>
      <xdr:col>3</xdr:col>
      <xdr:colOff>615315</xdr:colOff>
      <xdr:row>2</xdr:row>
      <xdr:rowOff>220980</xdr:rowOff>
    </xdr:from>
    <xdr:ext cx="1313180" cy="328423"/>
    <xdr:sp macro="" textlink="">
      <xdr:nvSpPr>
        <xdr:cNvPr id="3" name="テキスト ボックス 2">
          <a:extLst>
            <a:ext uri="{FF2B5EF4-FFF2-40B4-BE49-F238E27FC236}">
              <a16:creationId xmlns:a16="http://schemas.microsoft.com/office/drawing/2014/main" id="{00000000-0008-0000-1400-000003000000}"/>
            </a:ext>
          </a:extLst>
        </xdr:cNvPr>
        <xdr:cNvSpPr txBox="1"/>
      </xdr:nvSpPr>
      <xdr:spPr>
        <a:xfrm>
          <a:off x="3724275" y="678180"/>
          <a:ext cx="131318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酢酸抽出①分離後</a:t>
          </a:r>
        </a:p>
      </xdr:txBody>
    </xdr:sp>
    <xdr:clientData/>
  </xdr:oneCellAnchor>
  <xdr:oneCellAnchor>
    <xdr:from>
      <xdr:col>5</xdr:col>
      <xdr:colOff>573405</xdr:colOff>
      <xdr:row>2</xdr:row>
      <xdr:rowOff>207645</xdr:rowOff>
    </xdr:from>
    <xdr:ext cx="889987" cy="328423"/>
    <xdr:sp macro="" textlink="">
      <xdr:nvSpPr>
        <xdr:cNvPr id="4" name="テキスト ボックス 3">
          <a:extLst>
            <a:ext uri="{FF2B5EF4-FFF2-40B4-BE49-F238E27FC236}">
              <a16:creationId xmlns:a16="http://schemas.microsoft.com/office/drawing/2014/main" id="{00000000-0008-0000-1400-000004000000}"/>
            </a:ext>
          </a:extLst>
        </xdr:cNvPr>
        <xdr:cNvSpPr txBox="1"/>
      </xdr:nvSpPr>
      <xdr:spPr>
        <a:xfrm>
          <a:off x="6189345" y="664845"/>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酢酸抽出②</a:t>
          </a:r>
        </a:p>
      </xdr:txBody>
    </xdr:sp>
    <xdr:clientData/>
  </xdr:oneCellAnchor>
  <xdr:oneCellAnchor>
    <xdr:from>
      <xdr:col>7</xdr:col>
      <xdr:colOff>440055</xdr:colOff>
      <xdr:row>2</xdr:row>
      <xdr:rowOff>196215</xdr:rowOff>
    </xdr:from>
    <xdr:ext cx="1313180" cy="328423"/>
    <xdr:sp macro="" textlink="">
      <xdr:nvSpPr>
        <xdr:cNvPr id="5" name="テキスト ボックス 4">
          <a:extLst>
            <a:ext uri="{FF2B5EF4-FFF2-40B4-BE49-F238E27FC236}">
              <a16:creationId xmlns:a16="http://schemas.microsoft.com/office/drawing/2014/main" id="{00000000-0008-0000-1400-000005000000}"/>
            </a:ext>
          </a:extLst>
        </xdr:cNvPr>
        <xdr:cNvSpPr txBox="1"/>
      </xdr:nvSpPr>
      <xdr:spPr>
        <a:xfrm>
          <a:off x="8060055" y="653415"/>
          <a:ext cx="131318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酢酸抽出②分離後</a:t>
          </a:r>
        </a:p>
      </xdr:txBody>
    </xdr:sp>
    <xdr:clientData/>
  </xdr:oneCellAnchor>
  <xdr:oneCellAnchor>
    <xdr:from>
      <xdr:col>1</xdr:col>
      <xdr:colOff>897255</xdr:colOff>
      <xdr:row>13</xdr:row>
      <xdr:rowOff>1905</xdr:rowOff>
    </xdr:from>
    <xdr:ext cx="466794" cy="328423"/>
    <xdr:sp macro="" textlink="">
      <xdr:nvSpPr>
        <xdr:cNvPr id="6" name="テキスト ボックス 5">
          <a:extLst>
            <a:ext uri="{FF2B5EF4-FFF2-40B4-BE49-F238E27FC236}">
              <a16:creationId xmlns:a16="http://schemas.microsoft.com/office/drawing/2014/main" id="{00000000-0008-0000-1400-000006000000}"/>
            </a:ext>
          </a:extLst>
        </xdr:cNvPr>
        <xdr:cNvSpPr txBox="1"/>
      </xdr:nvSpPr>
      <xdr:spPr>
        <a:xfrm>
          <a:off x="1567815" y="2973705"/>
          <a:ext cx="46679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中和</a:t>
          </a:r>
        </a:p>
      </xdr:txBody>
    </xdr:sp>
    <xdr:clientData/>
  </xdr:oneCellAnchor>
  <xdr:oneCellAnchor>
    <xdr:from>
      <xdr:col>3</xdr:col>
      <xdr:colOff>802005</xdr:colOff>
      <xdr:row>12</xdr:row>
      <xdr:rowOff>209550</xdr:rowOff>
    </xdr:from>
    <xdr:ext cx="889987" cy="328423"/>
    <xdr:sp macro="" textlink="">
      <xdr:nvSpPr>
        <xdr:cNvPr id="7" name="テキスト ボックス 6">
          <a:extLst>
            <a:ext uri="{FF2B5EF4-FFF2-40B4-BE49-F238E27FC236}">
              <a16:creationId xmlns:a16="http://schemas.microsoft.com/office/drawing/2014/main" id="{00000000-0008-0000-1400-000007000000}"/>
            </a:ext>
          </a:extLst>
        </xdr:cNvPr>
        <xdr:cNvSpPr txBox="1"/>
      </xdr:nvSpPr>
      <xdr:spPr>
        <a:xfrm>
          <a:off x="3910965" y="2952750"/>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中和分離後</a:t>
          </a:r>
        </a:p>
      </xdr:txBody>
    </xdr:sp>
    <xdr:clientData/>
  </xdr:oneCellAnchor>
  <xdr:oneCellAnchor>
    <xdr:from>
      <xdr:col>5</xdr:col>
      <xdr:colOff>760095</xdr:colOff>
      <xdr:row>12</xdr:row>
      <xdr:rowOff>219075</xdr:rowOff>
    </xdr:from>
    <xdr:ext cx="607859" cy="328423"/>
    <xdr:sp macro="" textlink="">
      <xdr:nvSpPr>
        <xdr:cNvPr id="8" name="テキスト ボックス 7">
          <a:extLst>
            <a:ext uri="{FF2B5EF4-FFF2-40B4-BE49-F238E27FC236}">
              <a16:creationId xmlns:a16="http://schemas.microsoft.com/office/drawing/2014/main" id="{00000000-0008-0000-1400-000008000000}"/>
            </a:ext>
          </a:extLst>
        </xdr:cNvPr>
        <xdr:cNvSpPr txBox="1"/>
      </xdr:nvSpPr>
      <xdr:spPr>
        <a:xfrm>
          <a:off x="6376035" y="2962275"/>
          <a:ext cx="607859"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水洗浄</a:t>
          </a:r>
        </a:p>
      </xdr:txBody>
    </xdr:sp>
    <xdr:clientData/>
  </xdr:oneCellAnchor>
  <xdr:oneCellAnchor>
    <xdr:from>
      <xdr:col>7</xdr:col>
      <xdr:colOff>777240</xdr:colOff>
      <xdr:row>13</xdr:row>
      <xdr:rowOff>20955</xdr:rowOff>
    </xdr:from>
    <xdr:ext cx="607859" cy="328423"/>
    <xdr:sp macro="" textlink="">
      <xdr:nvSpPr>
        <xdr:cNvPr id="9" name="テキスト ボックス 8">
          <a:extLst>
            <a:ext uri="{FF2B5EF4-FFF2-40B4-BE49-F238E27FC236}">
              <a16:creationId xmlns:a16="http://schemas.microsoft.com/office/drawing/2014/main" id="{00000000-0008-0000-1400-000009000000}"/>
            </a:ext>
          </a:extLst>
        </xdr:cNvPr>
        <xdr:cNvSpPr txBox="1"/>
      </xdr:nvSpPr>
      <xdr:spPr>
        <a:xfrm>
          <a:off x="8397240" y="2992755"/>
          <a:ext cx="607859"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終了液</a:t>
          </a:r>
        </a:p>
      </xdr:txBody>
    </xdr:sp>
    <xdr:clientData/>
  </xdr:oneCellAnchor>
  <xdr:oneCellAnchor>
    <xdr:from>
      <xdr:col>1</xdr:col>
      <xdr:colOff>490033</xdr:colOff>
      <xdr:row>22</xdr:row>
      <xdr:rowOff>203611</xdr:rowOff>
    </xdr:from>
    <xdr:ext cx="1454244" cy="328423"/>
    <xdr:sp macro="" textlink="">
      <xdr:nvSpPr>
        <xdr:cNvPr id="10" name="テキスト ボックス 9">
          <a:extLst>
            <a:ext uri="{FF2B5EF4-FFF2-40B4-BE49-F238E27FC236}">
              <a16:creationId xmlns:a16="http://schemas.microsoft.com/office/drawing/2014/main" id="{00000000-0008-0000-1400-00000A000000}"/>
            </a:ext>
          </a:extLst>
        </xdr:cNvPr>
        <xdr:cNvSpPr txBox="1"/>
      </xdr:nvSpPr>
      <xdr:spPr>
        <a:xfrm>
          <a:off x="1160593" y="5232811"/>
          <a:ext cx="145424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回収酢酸地下タンク</a:t>
          </a:r>
        </a:p>
      </xdr:txBody>
    </xdr:sp>
    <xdr:clientData/>
  </xdr:oneCellAnchor>
  <xdr:twoCellAnchor editAs="oneCell">
    <xdr:from>
      <xdr:col>1</xdr:col>
      <xdr:colOff>37426</xdr:colOff>
      <xdr:row>24</xdr:row>
      <xdr:rowOff>16920</xdr:rowOff>
    </xdr:from>
    <xdr:to>
      <xdr:col>2</xdr:col>
      <xdr:colOff>1505399</xdr:colOff>
      <xdr:row>33</xdr:row>
      <xdr:rowOff>55806</xdr:rowOff>
    </xdr:to>
    <xdr:pic>
      <xdr:nvPicPr>
        <xdr:cNvPr id="11" name="図 10">
          <a:extLst>
            <a:ext uri="{FF2B5EF4-FFF2-40B4-BE49-F238E27FC236}">
              <a16:creationId xmlns:a16="http://schemas.microsoft.com/office/drawing/2014/main" id="{00000000-0008-0000-1400-00000B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07986" y="5503320"/>
          <a:ext cx="2382373" cy="2107716"/>
        </a:xfrm>
        <a:prstGeom prst="rect">
          <a:avLst/>
        </a:prstGeom>
      </xdr:spPr>
    </xdr:pic>
    <xdr:clientData/>
  </xdr:twoCellAnchor>
  <xdr:twoCellAnchor editAs="oneCell">
    <xdr:from>
      <xdr:col>3</xdr:col>
      <xdr:colOff>26927</xdr:colOff>
      <xdr:row>4</xdr:row>
      <xdr:rowOff>13109</xdr:rowOff>
    </xdr:from>
    <xdr:to>
      <xdr:col>4</xdr:col>
      <xdr:colOff>1445558</xdr:colOff>
      <xdr:row>12</xdr:row>
      <xdr:rowOff>213359</xdr:rowOff>
    </xdr:to>
    <xdr:pic>
      <xdr:nvPicPr>
        <xdr:cNvPr id="12" name="図 11">
          <a:extLst>
            <a:ext uri="{FF2B5EF4-FFF2-40B4-BE49-F238E27FC236}">
              <a16:creationId xmlns:a16="http://schemas.microsoft.com/office/drawing/2014/main" id="{00000000-0008-0000-1400-00000C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135887" y="927509"/>
          <a:ext cx="2401611" cy="2017620"/>
        </a:xfrm>
        <a:prstGeom prst="rect">
          <a:avLst/>
        </a:prstGeom>
      </xdr:spPr>
    </xdr:pic>
    <xdr:clientData/>
  </xdr:twoCellAnchor>
  <xdr:twoCellAnchor editAs="oneCell">
    <xdr:from>
      <xdr:col>1</xdr:col>
      <xdr:colOff>12656</xdr:colOff>
      <xdr:row>4</xdr:row>
      <xdr:rowOff>18600</xdr:rowOff>
    </xdr:from>
    <xdr:to>
      <xdr:col>2</xdr:col>
      <xdr:colOff>1503494</xdr:colOff>
      <xdr:row>12</xdr:row>
      <xdr:rowOff>211230</xdr:rowOff>
    </xdr:to>
    <xdr:pic>
      <xdr:nvPicPr>
        <xdr:cNvPr id="13" name="図 12">
          <a:extLst>
            <a:ext uri="{FF2B5EF4-FFF2-40B4-BE49-F238E27FC236}">
              <a16:creationId xmlns:a16="http://schemas.microsoft.com/office/drawing/2014/main" id="{00000000-0008-0000-1400-00000D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79406" y="943886"/>
          <a:ext cx="2406327" cy="2039391"/>
        </a:xfrm>
        <a:prstGeom prst="rect">
          <a:avLst/>
        </a:prstGeom>
      </xdr:spPr>
    </xdr:pic>
    <xdr:clientData/>
  </xdr:twoCellAnchor>
  <xdr:twoCellAnchor editAs="oneCell">
    <xdr:from>
      <xdr:col>5</xdr:col>
      <xdr:colOff>18824</xdr:colOff>
      <xdr:row>4</xdr:row>
      <xdr:rowOff>18602</xdr:rowOff>
    </xdr:from>
    <xdr:to>
      <xdr:col>7</xdr:col>
      <xdr:colOff>19050</xdr:colOff>
      <xdr:row>13</xdr:row>
      <xdr:rowOff>19050</xdr:rowOff>
    </xdr:to>
    <xdr:pic>
      <xdr:nvPicPr>
        <xdr:cNvPr id="14" name="図 13">
          <a:extLst>
            <a:ext uri="{FF2B5EF4-FFF2-40B4-BE49-F238E27FC236}">
              <a16:creationId xmlns:a16="http://schemas.microsoft.com/office/drawing/2014/main" id="{00000000-0008-0000-1400-00000E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629049" y="971102"/>
          <a:ext cx="2152876" cy="2139763"/>
        </a:xfrm>
        <a:prstGeom prst="rect">
          <a:avLst/>
        </a:prstGeom>
      </xdr:spPr>
    </xdr:pic>
    <xdr:clientData/>
  </xdr:twoCellAnchor>
  <xdr:twoCellAnchor editAs="oneCell">
    <xdr:from>
      <xdr:col>7</xdr:col>
      <xdr:colOff>101301</xdr:colOff>
      <xdr:row>4</xdr:row>
      <xdr:rowOff>53789</xdr:rowOff>
    </xdr:from>
    <xdr:to>
      <xdr:col>8</xdr:col>
      <xdr:colOff>1045061</xdr:colOff>
      <xdr:row>13</xdr:row>
      <xdr:rowOff>19309</xdr:rowOff>
    </xdr:to>
    <xdr:pic>
      <xdr:nvPicPr>
        <xdr:cNvPr id="16" name="図 15">
          <a:extLst>
            <a:ext uri="{FF2B5EF4-FFF2-40B4-BE49-F238E27FC236}">
              <a16:creationId xmlns:a16="http://schemas.microsoft.com/office/drawing/2014/main" id="{00000000-0008-0000-1400-000010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873701" y="986118"/>
          <a:ext cx="2041264" cy="2059452"/>
        </a:xfrm>
        <a:prstGeom prst="rect">
          <a:avLst/>
        </a:prstGeom>
      </xdr:spPr>
    </xdr:pic>
    <xdr:clientData/>
  </xdr:twoCellAnchor>
  <xdr:twoCellAnchor editAs="oneCell">
    <xdr:from>
      <xdr:col>0</xdr:col>
      <xdr:colOff>634931</xdr:colOff>
      <xdr:row>13</xdr:row>
      <xdr:rowOff>215153</xdr:rowOff>
    </xdr:from>
    <xdr:to>
      <xdr:col>2</xdr:col>
      <xdr:colOff>1488141</xdr:colOff>
      <xdr:row>22</xdr:row>
      <xdr:rowOff>211341</xdr:rowOff>
    </xdr:to>
    <xdr:pic>
      <xdr:nvPicPr>
        <xdr:cNvPr id="18" name="図 17">
          <a:extLst>
            <a:ext uri="{FF2B5EF4-FFF2-40B4-BE49-F238E27FC236}">
              <a16:creationId xmlns:a16="http://schemas.microsoft.com/office/drawing/2014/main" id="{00000000-0008-0000-1400-000012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34931" y="3245224"/>
          <a:ext cx="2430998" cy="2097739"/>
        </a:xfrm>
        <a:prstGeom prst="rect">
          <a:avLst/>
        </a:prstGeom>
      </xdr:spPr>
    </xdr:pic>
    <xdr:clientData/>
  </xdr:twoCellAnchor>
  <xdr:twoCellAnchor editAs="oneCell">
    <xdr:from>
      <xdr:col>7</xdr:col>
      <xdr:colOff>171450</xdr:colOff>
      <xdr:row>14</xdr:row>
      <xdr:rowOff>62866</xdr:rowOff>
    </xdr:from>
    <xdr:to>
      <xdr:col>8</xdr:col>
      <xdr:colOff>891949</xdr:colOff>
      <xdr:row>22</xdr:row>
      <xdr:rowOff>209551</xdr:rowOff>
    </xdr:to>
    <xdr:pic>
      <xdr:nvPicPr>
        <xdr:cNvPr id="17" name="図 16">
          <a:extLst>
            <a:ext uri="{FF2B5EF4-FFF2-40B4-BE49-F238E27FC236}">
              <a16:creationId xmlns:a16="http://schemas.microsoft.com/office/drawing/2014/main" id="{00000000-0008-0000-1400-000011000000}"/>
            </a:ext>
          </a:extLst>
        </xdr:cNvPr>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25526" t="-1" r="20036" b="20797"/>
        <a:stretch/>
      </xdr:blipFill>
      <xdr:spPr>
        <a:xfrm>
          <a:off x="7943850" y="3263266"/>
          <a:ext cx="1819684" cy="1971675"/>
        </a:xfrm>
        <a:prstGeom prst="rect">
          <a:avLst/>
        </a:prstGeom>
      </xdr:spPr>
    </xdr:pic>
    <xdr:clientData/>
  </xdr:twoCellAnchor>
  <xdr:twoCellAnchor editAs="oneCell">
    <xdr:from>
      <xdr:col>5</xdr:col>
      <xdr:colOff>289559</xdr:colOff>
      <xdr:row>14</xdr:row>
      <xdr:rowOff>66675</xdr:rowOff>
    </xdr:from>
    <xdr:to>
      <xdr:col>6</xdr:col>
      <xdr:colOff>891540</xdr:colOff>
      <xdr:row>22</xdr:row>
      <xdr:rowOff>211753</xdr:rowOff>
    </xdr:to>
    <xdr:pic>
      <xdr:nvPicPr>
        <xdr:cNvPr id="20" name="図 19">
          <a:extLst>
            <a:ext uri="{FF2B5EF4-FFF2-40B4-BE49-F238E27FC236}">
              <a16:creationId xmlns:a16="http://schemas.microsoft.com/office/drawing/2014/main" id="{00000000-0008-0000-1400-000014000000}"/>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25377" t="1074" r="29311" b="18692"/>
        <a:stretch/>
      </xdr:blipFill>
      <xdr:spPr>
        <a:xfrm>
          <a:off x="5899784" y="3267075"/>
          <a:ext cx="1503046" cy="1970068"/>
        </a:xfrm>
        <a:prstGeom prst="rect">
          <a:avLst/>
        </a:prstGeom>
      </xdr:spPr>
    </xdr:pic>
    <xdr:clientData/>
  </xdr:twoCellAnchor>
  <xdr:twoCellAnchor editAs="oneCell">
    <xdr:from>
      <xdr:col>3</xdr:col>
      <xdr:colOff>361951</xdr:colOff>
      <xdr:row>14</xdr:row>
      <xdr:rowOff>20956</xdr:rowOff>
    </xdr:from>
    <xdr:to>
      <xdr:col>4</xdr:col>
      <xdr:colOff>1178614</xdr:colOff>
      <xdr:row>22</xdr:row>
      <xdr:rowOff>190500</xdr:rowOff>
    </xdr:to>
    <xdr:pic>
      <xdr:nvPicPr>
        <xdr:cNvPr id="22" name="図 21">
          <a:extLst>
            <a:ext uri="{FF2B5EF4-FFF2-40B4-BE49-F238E27FC236}">
              <a16:creationId xmlns:a16="http://schemas.microsoft.com/office/drawing/2014/main" id="{00000000-0008-0000-1400-000016000000}"/>
            </a:ext>
          </a:extLst>
        </xdr:cNvPr>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28566" r="14776" b="16092"/>
        <a:stretch/>
      </xdr:blipFill>
      <xdr:spPr>
        <a:xfrm>
          <a:off x="3467101" y="3221356"/>
          <a:ext cx="1797738" cy="1998344"/>
        </a:xfrm>
        <a:prstGeom prst="rect">
          <a:avLst/>
        </a:prstGeom>
      </xdr:spPr>
    </xdr:pic>
    <xdr:clientData/>
  </xdr:twoCellAnchor>
  <xdr:oneCellAnchor>
    <xdr:from>
      <xdr:col>2</xdr:col>
      <xdr:colOff>723900</xdr:colOff>
      <xdr:row>38</xdr:row>
      <xdr:rowOff>1905</xdr:rowOff>
    </xdr:from>
    <xdr:ext cx="889987" cy="328423"/>
    <xdr:sp macro="" textlink="">
      <xdr:nvSpPr>
        <xdr:cNvPr id="21" name="テキスト ボックス 20">
          <a:extLst>
            <a:ext uri="{FF2B5EF4-FFF2-40B4-BE49-F238E27FC236}">
              <a16:creationId xmlns:a16="http://schemas.microsoft.com/office/drawing/2014/main" id="{00000000-0008-0000-1400-000015000000}"/>
            </a:ext>
          </a:extLst>
        </xdr:cNvPr>
        <xdr:cNvSpPr txBox="1"/>
      </xdr:nvSpPr>
      <xdr:spPr>
        <a:xfrm>
          <a:off x="1390650" y="695869"/>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酢酸抽出①</a:t>
          </a:r>
        </a:p>
      </xdr:txBody>
    </xdr:sp>
    <xdr:clientData/>
  </xdr:oneCellAnchor>
  <xdr:oneCellAnchor>
    <xdr:from>
      <xdr:col>4</xdr:col>
      <xdr:colOff>615315</xdr:colOff>
      <xdr:row>37</xdr:row>
      <xdr:rowOff>220980</xdr:rowOff>
    </xdr:from>
    <xdr:ext cx="1313180" cy="328423"/>
    <xdr:sp macro="" textlink="">
      <xdr:nvSpPr>
        <xdr:cNvPr id="23" name="テキスト ボックス 22">
          <a:extLst>
            <a:ext uri="{FF2B5EF4-FFF2-40B4-BE49-F238E27FC236}">
              <a16:creationId xmlns:a16="http://schemas.microsoft.com/office/drawing/2014/main" id="{00000000-0008-0000-1400-000017000000}"/>
            </a:ext>
          </a:extLst>
        </xdr:cNvPr>
        <xdr:cNvSpPr txBox="1"/>
      </xdr:nvSpPr>
      <xdr:spPr>
        <a:xfrm>
          <a:off x="3719649" y="681718"/>
          <a:ext cx="131318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酢酸抽出①分離後</a:t>
          </a:r>
        </a:p>
      </xdr:txBody>
    </xdr:sp>
    <xdr:clientData/>
  </xdr:oneCellAnchor>
  <xdr:oneCellAnchor>
    <xdr:from>
      <xdr:col>6</xdr:col>
      <xdr:colOff>573405</xdr:colOff>
      <xdr:row>37</xdr:row>
      <xdr:rowOff>207645</xdr:rowOff>
    </xdr:from>
    <xdr:ext cx="889987" cy="328423"/>
    <xdr:sp macro="" textlink="">
      <xdr:nvSpPr>
        <xdr:cNvPr id="24" name="テキスト ボックス 23">
          <a:extLst>
            <a:ext uri="{FF2B5EF4-FFF2-40B4-BE49-F238E27FC236}">
              <a16:creationId xmlns:a16="http://schemas.microsoft.com/office/drawing/2014/main" id="{00000000-0008-0000-1400-000018000000}"/>
            </a:ext>
          </a:extLst>
        </xdr:cNvPr>
        <xdr:cNvSpPr txBox="1"/>
      </xdr:nvSpPr>
      <xdr:spPr>
        <a:xfrm>
          <a:off x="6179548" y="674098"/>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酢酸抽出②</a:t>
          </a:r>
        </a:p>
      </xdr:txBody>
    </xdr:sp>
    <xdr:clientData/>
  </xdr:oneCellAnchor>
  <xdr:oneCellAnchor>
    <xdr:from>
      <xdr:col>8</xdr:col>
      <xdr:colOff>440055</xdr:colOff>
      <xdr:row>37</xdr:row>
      <xdr:rowOff>196215</xdr:rowOff>
    </xdr:from>
    <xdr:ext cx="1313180" cy="328423"/>
    <xdr:sp macro="" textlink="">
      <xdr:nvSpPr>
        <xdr:cNvPr id="25" name="テキスト ボックス 24">
          <a:extLst>
            <a:ext uri="{FF2B5EF4-FFF2-40B4-BE49-F238E27FC236}">
              <a16:creationId xmlns:a16="http://schemas.microsoft.com/office/drawing/2014/main" id="{00000000-0008-0000-1400-000019000000}"/>
            </a:ext>
          </a:extLst>
        </xdr:cNvPr>
        <xdr:cNvSpPr txBox="1"/>
      </xdr:nvSpPr>
      <xdr:spPr>
        <a:xfrm>
          <a:off x="8205924" y="660763"/>
          <a:ext cx="1313180"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酢酸抽出②分離後</a:t>
          </a:r>
        </a:p>
      </xdr:txBody>
    </xdr:sp>
    <xdr:clientData/>
  </xdr:oneCellAnchor>
  <xdr:oneCellAnchor>
    <xdr:from>
      <xdr:col>2</xdr:col>
      <xdr:colOff>897255</xdr:colOff>
      <xdr:row>48</xdr:row>
      <xdr:rowOff>1905</xdr:rowOff>
    </xdr:from>
    <xdr:ext cx="466794" cy="328423"/>
    <xdr:sp macro="" textlink="">
      <xdr:nvSpPr>
        <xdr:cNvPr id="26" name="テキスト ボックス 25">
          <a:extLst>
            <a:ext uri="{FF2B5EF4-FFF2-40B4-BE49-F238E27FC236}">
              <a16:creationId xmlns:a16="http://schemas.microsoft.com/office/drawing/2014/main" id="{00000000-0008-0000-1400-00001A000000}"/>
            </a:ext>
          </a:extLst>
        </xdr:cNvPr>
        <xdr:cNvSpPr txBox="1"/>
      </xdr:nvSpPr>
      <xdr:spPr>
        <a:xfrm>
          <a:off x="1560195" y="3009084"/>
          <a:ext cx="466794"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中和</a:t>
          </a:r>
        </a:p>
      </xdr:txBody>
    </xdr:sp>
    <xdr:clientData/>
  </xdr:oneCellAnchor>
  <xdr:oneCellAnchor>
    <xdr:from>
      <xdr:col>4</xdr:col>
      <xdr:colOff>802005</xdr:colOff>
      <xdr:row>47</xdr:row>
      <xdr:rowOff>209550</xdr:rowOff>
    </xdr:from>
    <xdr:ext cx="889987" cy="328423"/>
    <xdr:sp macro="" textlink="">
      <xdr:nvSpPr>
        <xdr:cNvPr id="27" name="テキスト ボックス 26">
          <a:extLst>
            <a:ext uri="{FF2B5EF4-FFF2-40B4-BE49-F238E27FC236}">
              <a16:creationId xmlns:a16="http://schemas.microsoft.com/office/drawing/2014/main" id="{00000000-0008-0000-1400-00001B000000}"/>
            </a:ext>
          </a:extLst>
        </xdr:cNvPr>
        <xdr:cNvSpPr txBox="1"/>
      </xdr:nvSpPr>
      <xdr:spPr>
        <a:xfrm>
          <a:off x="3904434" y="2981597"/>
          <a:ext cx="889987"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中和分離後</a:t>
          </a:r>
        </a:p>
      </xdr:txBody>
    </xdr:sp>
    <xdr:clientData/>
  </xdr:oneCellAnchor>
  <xdr:oneCellAnchor>
    <xdr:from>
      <xdr:col>6</xdr:col>
      <xdr:colOff>760095</xdr:colOff>
      <xdr:row>47</xdr:row>
      <xdr:rowOff>219075</xdr:rowOff>
    </xdr:from>
    <xdr:ext cx="607859" cy="328423"/>
    <xdr:sp macro="" textlink="">
      <xdr:nvSpPr>
        <xdr:cNvPr id="28" name="テキスト ボックス 27">
          <a:extLst>
            <a:ext uri="{FF2B5EF4-FFF2-40B4-BE49-F238E27FC236}">
              <a16:creationId xmlns:a16="http://schemas.microsoft.com/office/drawing/2014/main" id="{00000000-0008-0000-1400-00001C000000}"/>
            </a:ext>
          </a:extLst>
        </xdr:cNvPr>
        <xdr:cNvSpPr txBox="1"/>
      </xdr:nvSpPr>
      <xdr:spPr>
        <a:xfrm>
          <a:off x="6366238" y="2993027"/>
          <a:ext cx="607859"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水洗浄</a:t>
          </a:r>
        </a:p>
      </xdr:txBody>
    </xdr:sp>
    <xdr:clientData/>
  </xdr:oneCellAnchor>
  <xdr:oneCellAnchor>
    <xdr:from>
      <xdr:col>8</xdr:col>
      <xdr:colOff>777240</xdr:colOff>
      <xdr:row>48</xdr:row>
      <xdr:rowOff>20955</xdr:rowOff>
    </xdr:from>
    <xdr:ext cx="607859" cy="328423"/>
    <xdr:sp macro="" textlink="">
      <xdr:nvSpPr>
        <xdr:cNvPr id="29" name="テキスト ボックス 28">
          <a:extLst>
            <a:ext uri="{FF2B5EF4-FFF2-40B4-BE49-F238E27FC236}">
              <a16:creationId xmlns:a16="http://schemas.microsoft.com/office/drawing/2014/main" id="{00000000-0008-0000-1400-00001D000000}"/>
            </a:ext>
          </a:extLst>
        </xdr:cNvPr>
        <xdr:cNvSpPr txBox="1"/>
      </xdr:nvSpPr>
      <xdr:spPr>
        <a:xfrm>
          <a:off x="8550729" y="3024324"/>
          <a:ext cx="607859"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終了液</a:t>
          </a:r>
        </a:p>
      </xdr:txBody>
    </xdr:sp>
    <xdr:clientData/>
  </xdr:oneCellAnchor>
  <xdr:oneCellAnchor>
    <xdr:from>
      <xdr:col>2</xdr:col>
      <xdr:colOff>478603</xdr:colOff>
      <xdr:row>57</xdr:row>
      <xdr:rowOff>207421</xdr:rowOff>
    </xdr:from>
    <xdr:ext cx="817788" cy="328423"/>
    <xdr:sp macro="" textlink="">
      <xdr:nvSpPr>
        <xdr:cNvPr id="30" name="テキスト ボックス 29">
          <a:extLst>
            <a:ext uri="{FF2B5EF4-FFF2-40B4-BE49-F238E27FC236}">
              <a16:creationId xmlns:a16="http://schemas.microsoft.com/office/drawing/2014/main" id="{00000000-0008-0000-1400-00001E000000}"/>
            </a:ext>
          </a:extLst>
        </xdr:cNvPr>
        <xdr:cNvSpPr txBox="1"/>
      </xdr:nvSpPr>
      <xdr:spPr>
        <a:xfrm>
          <a:off x="2059753" y="13237621"/>
          <a:ext cx="817788" cy="3284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E</a:t>
          </a:r>
          <a:r>
            <a:rPr kumimoji="1" lang="ja-JP" altLang="en-US" sz="1100"/>
            <a:t>化反応後</a:t>
          </a:r>
          <a:endParaRPr kumimoji="1" lang="en-US" altLang="ja-JP" sz="1100"/>
        </a:p>
      </xdr:txBody>
    </xdr:sp>
    <xdr:clientData/>
  </xdr:oneCellAnchor>
  <xdr:twoCellAnchor editAs="oneCell">
    <xdr:from>
      <xdr:col>2</xdr:col>
      <xdr:colOff>265487</xdr:colOff>
      <xdr:row>39</xdr:row>
      <xdr:rowOff>67369</xdr:rowOff>
    </xdr:from>
    <xdr:to>
      <xdr:col>3</xdr:col>
      <xdr:colOff>935182</xdr:colOff>
      <xdr:row>48</xdr:row>
      <xdr:rowOff>13387</xdr:rowOff>
    </xdr:to>
    <xdr:pic>
      <xdr:nvPicPr>
        <xdr:cNvPr id="19" name="図 18">
          <a:extLst>
            <a:ext uri="{FF2B5EF4-FFF2-40B4-BE49-F238E27FC236}">
              <a16:creationId xmlns:a16="http://schemas.microsoft.com/office/drawing/2014/main" id="{00000000-0008-0000-1400-000013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1969485" y="8736962"/>
          <a:ext cx="1972245" cy="2193695"/>
        </a:xfrm>
        <a:prstGeom prst="rect">
          <a:avLst/>
        </a:prstGeom>
      </xdr:spPr>
    </xdr:pic>
    <xdr:clientData/>
  </xdr:twoCellAnchor>
  <xdr:twoCellAnchor editAs="oneCell">
    <xdr:from>
      <xdr:col>8</xdr:col>
      <xdr:colOff>21127</xdr:colOff>
      <xdr:row>39</xdr:row>
      <xdr:rowOff>21128</xdr:rowOff>
    </xdr:from>
    <xdr:to>
      <xdr:col>9</xdr:col>
      <xdr:colOff>1194954</xdr:colOff>
      <xdr:row>47</xdr:row>
      <xdr:rowOff>170885</xdr:rowOff>
    </xdr:to>
    <xdr:pic>
      <xdr:nvPicPr>
        <xdr:cNvPr id="41" name="図 40">
          <a:extLst>
            <a:ext uri="{FF2B5EF4-FFF2-40B4-BE49-F238E27FC236}">
              <a16:creationId xmlns:a16="http://schemas.microsoft.com/office/drawing/2014/main" id="{00000000-0008-0000-1400-000029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rot="5400000">
          <a:off x="9053708" y="8653092"/>
          <a:ext cx="1950848" cy="2247555"/>
        </a:xfrm>
        <a:prstGeom prst="rect">
          <a:avLst/>
        </a:prstGeom>
      </xdr:spPr>
    </xdr:pic>
    <xdr:clientData/>
  </xdr:twoCellAnchor>
  <xdr:twoCellAnchor editAs="oneCell">
    <xdr:from>
      <xdr:col>6</xdr:col>
      <xdr:colOff>17317</xdr:colOff>
      <xdr:row>39</xdr:row>
      <xdr:rowOff>34641</xdr:rowOff>
    </xdr:from>
    <xdr:to>
      <xdr:col>7</xdr:col>
      <xdr:colOff>1004454</xdr:colOff>
      <xdr:row>47</xdr:row>
      <xdr:rowOff>199483</xdr:rowOff>
    </xdr:to>
    <xdr:pic>
      <xdr:nvPicPr>
        <xdr:cNvPr id="43" name="図 42">
          <a:extLst>
            <a:ext uri="{FF2B5EF4-FFF2-40B4-BE49-F238E27FC236}">
              <a16:creationId xmlns:a16="http://schemas.microsoft.com/office/drawing/2014/main" id="{00000000-0008-0000-1400-00002B000000}"/>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rot="5400000">
          <a:off x="6688987" y="8672244"/>
          <a:ext cx="1965933" cy="2251364"/>
        </a:xfrm>
        <a:prstGeom prst="rect">
          <a:avLst/>
        </a:prstGeom>
      </xdr:spPr>
    </xdr:pic>
    <xdr:clientData/>
  </xdr:twoCellAnchor>
  <xdr:twoCellAnchor editAs="oneCell">
    <xdr:from>
      <xdr:col>2</xdr:col>
      <xdr:colOff>168162</xdr:colOff>
      <xdr:row>49</xdr:row>
      <xdr:rowOff>103908</xdr:rowOff>
    </xdr:from>
    <xdr:to>
      <xdr:col>3</xdr:col>
      <xdr:colOff>789806</xdr:colOff>
      <xdr:row>57</xdr:row>
      <xdr:rowOff>172190</xdr:rowOff>
    </xdr:to>
    <xdr:pic>
      <xdr:nvPicPr>
        <xdr:cNvPr id="45" name="図 44">
          <a:extLst>
            <a:ext uri="{FF2B5EF4-FFF2-40B4-BE49-F238E27FC236}">
              <a16:creationId xmlns:a16="http://schemas.microsoft.com/office/drawing/2014/main" id="{00000000-0008-0000-1400-00002D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rot="5400000">
          <a:off x="1899570" y="10997455"/>
          <a:ext cx="1869373" cy="2145644"/>
        </a:xfrm>
        <a:prstGeom prst="rect">
          <a:avLst/>
        </a:prstGeom>
      </xdr:spPr>
    </xdr:pic>
    <xdr:clientData/>
  </xdr:twoCellAnchor>
  <xdr:twoCellAnchor editAs="oneCell">
    <xdr:from>
      <xdr:col>4</xdr:col>
      <xdr:colOff>106586</xdr:colOff>
      <xdr:row>49</xdr:row>
      <xdr:rowOff>4</xdr:rowOff>
    </xdr:from>
    <xdr:to>
      <xdr:col>5</xdr:col>
      <xdr:colOff>850270</xdr:colOff>
      <xdr:row>58</xdr:row>
      <xdr:rowOff>61778</xdr:rowOff>
    </xdr:to>
    <xdr:pic>
      <xdr:nvPicPr>
        <xdr:cNvPr id="47" name="図 46">
          <a:extLst>
            <a:ext uri="{FF2B5EF4-FFF2-40B4-BE49-F238E27FC236}">
              <a16:creationId xmlns:a16="http://schemas.microsoft.com/office/drawing/2014/main" id="{00000000-0008-0000-1400-00002F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rot="5400000">
          <a:off x="4300836" y="10941845"/>
          <a:ext cx="2088001" cy="2267684"/>
        </a:xfrm>
        <a:prstGeom prst="rect">
          <a:avLst/>
        </a:prstGeom>
      </xdr:spPr>
    </xdr:pic>
    <xdr:clientData/>
  </xdr:twoCellAnchor>
  <xdr:twoCellAnchor editAs="oneCell">
    <xdr:from>
      <xdr:col>5</xdr:col>
      <xdr:colOff>886556</xdr:colOff>
      <xdr:row>49</xdr:row>
      <xdr:rowOff>19226</xdr:rowOff>
    </xdr:from>
    <xdr:to>
      <xdr:col>7</xdr:col>
      <xdr:colOff>1021772</xdr:colOff>
      <xdr:row>58</xdr:row>
      <xdr:rowOff>126942</xdr:rowOff>
    </xdr:to>
    <xdr:pic>
      <xdr:nvPicPr>
        <xdr:cNvPr id="51" name="図 50">
          <a:extLst>
            <a:ext uri="{FF2B5EF4-FFF2-40B4-BE49-F238E27FC236}">
              <a16:creationId xmlns:a16="http://schemas.microsoft.com/office/drawing/2014/main" id="{00000000-0008-0000-1400-000033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rot="5400000">
          <a:off x="6597988" y="10967885"/>
          <a:ext cx="2133943" cy="2299989"/>
        </a:xfrm>
        <a:prstGeom prst="rect">
          <a:avLst/>
        </a:prstGeom>
      </xdr:spPr>
    </xdr:pic>
    <xdr:clientData/>
  </xdr:twoCellAnchor>
  <xdr:twoCellAnchor editAs="oneCell">
    <xdr:from>
      <xdr:col>8</xdr:col>
      <xdr:colOff>67369</xdr:colOff>
      <xdr:row>49</xdr:row>
      <xdr:rowOff>51956</xdr:rowOff>
    </xdr:from>
    <xdr:to>
      <xdr:col>10</xdr:col>
      <xdr:colOff>21129</xdr:colOff>
      <xdr:row>57</xdr:row>
      <xdr:rowOff>210716</xdr:rowOff>
    </xdr:to>
    <xdr:pic>
      <xdr:nvPicPr>
        <xdr:cNvPr id="53" name="図 52">
          <a:extLst>
            <a:ext uri="{FF2B5EF4-FFF2-40B4-BE49-F238E27FC236}">
              <a16:creationId xmlns:a16="http://schemas.microsoft.com/office/drawing/2014/main" id="{00000000-0008-0000-1400-000035000000}"/>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rot="5400000">
          <a:off x="9143505" y="10891729"/>
          <a:ext cx="1959851" cy="2343669"/>
        </a:xfrm>
        <a:prstGeom prst="rect">
          <a:avLst/>
        </a:prstGeom>
      </xdr:spPr>
    </xdr:pic>
    <xdr:clientData/>
  </xdr:twoCellAnchor>
  <xdr:twoCellAnchor editAs="oneCell">
    <xdr:from>
      <xdr:col>4</xdr:col>
      <xdr:colOff>316092</xdr:colOff>
      <xdr:row>60</xdr:row>
      <xdr:rowOff>142355</xdr:rowOff>
    </xdr:from>
    <xdr:to>
      <xdr:col>6</xdr:col>
      <xdr:colOff>31218</xdr:colOff>
      <xdr:row>67</xdr:row>
      <xdr:rowOff>178008</xdr:rowOff>
    </xdr:to>
    <xdr:pic>
      <xdr:nvPicPr>
        <xdr:cNvPr id="55" name="図 54">
          <a:extLst>
            <a:ext uri="{FF2B5EF4-FFF2-40B4-BE49-F238E27FC236}">
              <a16:creationId xmlns:a16="http://schemas.microsoft.com/office/drawing/2014/main" id="{00000000-0008-0000-1400-000037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rot="5400000">
          <a:off x="4684533" y="13386505"/>
          <a:ext cx="1611607" cy="2139672"/>
        </a:xfrm>
        <a:prstGeom prst="rect">
          <a:avLst/>
        </a:prstGeom>
      </xdr:spPr>
    </xdr:pic>
    <xdr:clientData/>
  </xdr:twoCellAnchor>
  <xdr:twoCellAnchor editAs="oneCell">
    <xdr:from>
      <xdr:col>2</xdr:col>
      <xdr:colOff>78970</xdr:colOff>
      <xdr:row>59</xdr:row>
      <xdr:rowOff>186694</xdr:rowOff>
    </xdr:from>
    <xdr:to>
      <xdr:col>3</xdr:col>
      <xdr:colOff>931371</xdr:colOff>
      <xdr:row>67</xdr:row>
      <xdr:rowOff>155867</xdr:rowOff>
    </xdr:to>
    <xdr:pic>
      <xdr:nvPicPr>
        <xdr:cNvPr id="57" name="図 56">
          <a:extLst>
            <a:ext uri="{FF2B5EF4-FFF2-40B4-BE49-F238E27FC236}">
              <a16:creationId xmlns:a16="http://schemas.microsoft.com/office/drawing/2014/main" id="{00000000-0008-0000-1400-000039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5400000">
          <a:off x="1975312" y="13166670"/>
          <a:ext cx="1770264" cy="2376401"/>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xdr:from>
      <xdr:col>8</xdr:col>
      <xdr:colOff>792480</xdr:colOff>
      <xdr:row>10</xdr:row>
      <xdr:rowOff>91440</xdr:rowOff>
    </xdr:from>
    <xdr:to>
      <xdr:col>14</xdr:col>
      <xdr:colOff>0</xdr:colOff>
      <xdr:row>10</xdr:row>
      <xdr:rowOff>91440</xdr:rowOff>
    </xdr:to>
    <xdr:sp macro="" textlink="">
      <xdr:nvSpPr>
        <xdr:cNvPr id="2" name="Line 1">
          <a:extLst>
            <a:ext uri="{FF2B5EF4-FFF2-40B4-BE49-F238E27FC236}">
              <a16:creationId xmlns:a16="http://schemas.microsoft.com/office/drawing/2014/main" id="{00000000-0008-0000-1600-000002000000}"/>
            </a:ext>
          </a:extLst>
        </xdr:cNvPr>
        <xdr:cNvSpPr>
          <a:spLocks noChangeShapeType="1"/>
        </xdr:cNvSpPr>
      </xdr:nvSpPr>
      <xdr:spPr bwMode="auto">
        <a:xfrm flipH="1">
          <a:off x="3649980" y="1851660"/>
          <a:ext cx="10896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11</xdr:col>
      <xdr:colOff>0</xdr:colOff>
      <xdr:row>15</xdr:row>
      <xdr:rowOff>91440</xdr:rowOff>
    </xdr:from>
    <xdr:to>
      <xdr:col>14</xdr:col>
      <xdr:colOff>0</xdr:colOff>
      <xdr:row>15</xdr:row>
      <xdr:rowOff>91440</xdr:rowOff>
    </xdr:to>
    <xdr:sp macro="" textlink="">
      <xdr:nvSpPr>
        <xdr:cNvPr id="3" name="Line 2">
          <a:extLst>
            <a:ext uri="{FF2B5EF4-FFF2-40B4-BE49-F238E27FC236}">
              <a16:creationId xmlns:a16="http://schemas.microsoft.com/office/drawing/2014/main" id="{00000000-0008-0000-1600-000003000000}"/>
            </a:ext>
          </a:extLst>
        </xdr:cNvPr>
        <xdr:cNvSpPr>
          <a:spLocks noChangeShapeType="1"/>
        </xdr:cNvSpPr>
      </xdr:nvSpPr>
      <xdr:spPr bwMode="auto">
        <a:xfrm flipH="1">
          <a:off x="3992880" y="2689860"/>
          <a:ext cx="7467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11</xdr:col>
      <xdr:colOff>0</xdr:colOff>
      <xdr:row>12</xdr:row>
      <xdr:rowOff>0</xdr:rowOff>
    </xdr:from>
    <xdr:to>
      <xdr:col>11</xdr:col>
      <xdr:colOff>0</xdr:colOff>
      <xdr:row>15</xdr:row>
      <xdr:rowOff>91440</xdr:rowOff>
    </xdr:to>
    <xdr:sp macro="" textlink="">
      <xdr:nvSpPr>
        <xdr:cNvPr id="4" name="Line 3">
          <a:extLst>
            <a:ext uri="{FF2B5EF4-FFF2-40B4-BE49-F238E27FC236}">
              <a16:creationId xmlns:a16="http://schemas.microsoft.com/office/drawing/2014/main" id="{00000000-0008-0000-1600-000004000000}"/>
            </a:ext>
          </a:extLst>
        </xdr:cNvPr>
        <xdr:cNvSpPr>
          <a:spLocks noChangeShapeType="1"/>
        </xdr:cNvSpPr>
      </xdr:nvSpPr>
      <xdr:spPr bwMode="auto">
        <a:xfrm>
          <a:off x="3992880" y="2095500"/>
          <a:ext cx="0" cy="5943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0</xdr:colOff>
      <xdr:row>12</xdr:row>
      <xdr:rowOff>0</xdr:rowOff>
    </xdr:from>
    <xdr:to>
      <xdr:col>11</xdr:col>
      <xdr:colOff>0</xdr:colOff>
      <xdr:row>12</xdr:row>
      <xdr:rowOff>0</xdr:rowOff>
    </xdr:to>
    <xdr:sp macro="" textlink="">
      <xdr:nvSpPr>
        <xdr:cNvPr id="5" name="Line 4">
          <a:extLst>
            <a:ext uri="{FF2B5EF4-FFF2-40B4-BE49-F238E27FC236}">
              <a16:creationId xmlns:a16="http://schemas.microsoft.com/office/drawing/2014/main" id="{00000000-0008-0000-1600-000005000000}"/>
            </a:ext>
          </a:extLst>
        </xdr:cNvPr>
        <xdr:cNvSpPr>
          <a:spLocks noChangeShapeType="1"/>
        </xdr:cNvSpPr>
      </xdr:nvSpPr>
      <xdr:spPr bwMode="auto">
        <a:xfrm flipH="1">
          <a:off x="3703320" y="2095500"/>
          <a:ext cx="2895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22</xdr:row>
      <xdr:rowOff>83820</xdr:rowOff>
    </xdr:from>
    <xdr:to>
      <xdr:col>8</xdr:col>
      <xdr:colOff>0</xdr:colOff>
      <xdr:row>22</xdr:row>
      <xdr:rowOff>83820</xdr:rowOff>
    </xdr:to>
    <xdr:sp macro="" textlink="">
      <xdr:nvSpPr>
        <xdr:cNvPr id="6" name="Line 5">
          <a:extLst>
            <a:ext uri="{FF2B5EF4-FFF2-40B4-BE49-F238E27FC236}">
              <a16:creationId xmlns:a16="http://schemas.microsoft.com/office/drawing/2014/main" id="{00000000-0008-0000-1600-000006000000}"/>
            </a:ext>
          </a:extLst>
        </xdr:cNvPr>
        <xdr:cNvSpPr>
          <a:spLocks noChangeShapeType="1"/>
        </xdr:cNvSpPr>
      </xdr:nvSpPr>
      <xdr:spPr bwMode="auto">
        <a:xfrm>
          <a:off x="1965960" y="3855720"/>
          <a:ext cx="8915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27</xdr:row>
      <xdr:rowOff>83820</xdr:rowOff>
    </xdr:from>
    <xdr:to>
      <xdr:col>13</xdr:col>
      <xdr:colOff>137160</xdr:colOff>
      <xdr:row>27</xdr:row>
      <xdr:rowOff>83820</xdr:rowOff>
    </xdr:to>
    <xdr:sp macro="" textlink="">
      <xdr:nvSpPr>
        <xdr:cNvPr id="7" name="Line 6">
          <a:extLst>
            <a:ext uri="{FF2B5EF4-FFF2-40B4-BE49-F238E27FC236}">
              <a16:creationId xmlns:a16="http://schemas.microsoft.com/office/drawing/2014/main" id="{00000000-0008-0000-1600-000007000000}"/>
            </a:ext>
          </a:extLst>
        </xdr:cNvPr>
        <xdr:cNvSpPr>
          <a:spLocks noChangeShapeType="1"/>
        </xdr:cNvSpPr>
      </xdr:nvSpPr>
      <xdr:spPr bwMode="auto">
        <a:xfrm>
          <a:off x="3703320" y="4693920"/>
          <a:ext cx="1028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36</xdr:row>
      <xdr:rowOff>91440</xdr:rowOff>
    </xdr:from>
    <xdr:to>
      <xdr:col>14</xdr:col>
      <xdr:colOff>15240</xdr:colOff>
      <xdr:row>36</xdr:row>
      <xdr:rowOff>91440</xdr:rowOff>
    </xdr:to>
    <xdr:sp macro="" textlink="">
      <xdr:nvSpPr>
        <xdr:cNvPr id="8" name="Line 7">
          <a:extLst>
            <a:ext uri="{FF2B5EF4-FFF2-40B4-BE49-F238E27FC236}">
              <a16:creationId xmlns:a16="http://schemas.microsoft.com/office/drawing/2014/main" id="{00000000-0008-0000-1600-000008000000}"/>
            </a:ext>
          </a:extLst>
        </xdr:cNvPr>
        <xdr:cNvSpPr>
          <a:spLocks noChangeShapeType="1"/>
        </xdr:cNvSpPr>
      </xdr:nvSpPr>
      <xdr:spPr bwMode="auto">
        <a:xfrm>
          <a:off x="3703320" y="6210300"/>
          <a:ext cx="10515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44</xdr:row>
      <xdr:rowOff>83820</xdr:rowOff>
    </xdr:from>
    <xdr:to>
      <xdr:col>13</xdr:col>
      <xdr:colOff>129540</xdr:colOff>
      <xdr:row>44</xdr:row>
      <xdr:rowOff>83820</xdr:rowOff>
    </xdr:to>
    <xdr:sp macro="" textlink="">
      <xdr:nvSpPr>
        <xdr:cNvPr id="9" name="Line 8">
          <a:extLst>
            <a:ext uri="{FF2B5EF4-FFF2-40B4-BE49-F238E27FC236}">
              <a16:creationId xmlns:a16="http://schemas.microsoft.com/office/drawing/2014/main" id="{00000000-0008-0000-1600-000009000000}"/>
            </a:ext>
          </a:extLst>
        </xdr:cNvPr>
        <xdr:cNvSpPr>
          <a:spLocks noChangeShapeType="1"/>
        </xdr:cNvSpPr>
      </xdr:nvSpPr>
      <xdr:spPr bwMode="auto">
        <a:xfrm>
          <a:off x="3703320" y="7239000"/>
          <a:ext cx="10210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54</xdr:row>
      <xdr:rowOff>91440</xdr:rowOff>
    </xdr:from>
    <xdr:to>
      <xdr:col>14</xdr:col>
      <xdr:colOff>0</xdr:colOff>
      <xdr:row>54</xdr:row>
      <xdr:rowOff>91440</xdr:rowOff>
    </xdr:to>
    <xdr:sp macro="" textlink="">
      <xdr:nvSpPr>
        <xdr:cNvPr id="10" name="Line 9">
          <a:extLst>
            <a:ext uri="{FF2B5EF4-FFF2-40B4-BE49-F238E27FC236}">
              <a16:creationId xmlns:a16="http://schemas.microsoft.com/office/drawing/2014/main" id="{00000000-0008-0000-1600-00000A000000}"/>
            </a:ext>
          </a:extLst>
        </xdr:cNvPr>
        <xdr:cNvSpPr>
          <a:spLocks noChangeShapeType="1"/>
        </xdr:cNvSpPr>
      </xdr:nvSpPr>
      <xdr:spPr bwMode="auto">
        <a:xfrm flipH="1">
          <a:off x="3703320" y="8923020"/>
          <a:ext cx="103632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xdr:col>
      <xdr:colOff>7620</xdr:colOff>
      <xdr:row>58</xdr:row>
      <xdr:rowOff>91440</xdr:rowOff>
    </xdr:from>
    <xdr:to>
      <xdr:col>8</xdr:col>
      <xdr:colOff>7620</xdr:colOff>
      <xdr:row>58</xdr:row>
      <xdr:rowOff>91440</xdr:rowOff>
    </xdr:to>
    <xdr:sp macro="" textlink="">
      <xdr:nvSpPr>
        <xdr:cNvPr id="11" name="Line 10">
          <a:extLst>
            <a:ext uri="{FF2B5EF4-FFF2-40B4-BE49-F238E27FC236}">
              <a16:creationId xmlns:a16="http://schemas.microsoft.com/office/drawing/2014/main" id="{00000000-0008-0000-1600-00000B000000}"/>
            </a:ext>
          </a:extLst>
        </xdr:cNvPr>
        <xdr:cNvSpPr>
          <a:spLocks noChangeShapeType="1"/>
        </xdr:cNvSpPr>
      </xdr:nvSpPr>
      <xdr:spPr bwMode="auto">
        <a:xfrm>
          <a:off x="990600" y="9593580"/>
          <a:ext cx="187452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62</xdr:row>
      <xdr:rowOff>83820</xdr:rowOff>
    </xdr:from>
    <xdr:to>
      <xdr:col>14</xdr:col>
      <xdr:colOff>15240</xdr:colOff>
      <xdr:row>62</xdr:row>
      <xdr:rowOff>83820</xdr:rowOff>
    </xdr:to>
    <xdr:sp macro="" textlink="">
      <xdr:nvSpPr>
        <xdr:cNvPr id="12" name="Line 11">
          <a:extLst>
            <a:ext uri="{FF2B5EF4-FFF2-40B4-BE49-F238E27FC236}">
              <a16:creationId xmlns:a16="http://schemas.microsoft.com/office/drawing/2014/main" id="{00000000-0008-0000-1600-00000C000000}"/>
            </a:ext>
          </a:extLst>
        </xdr:cNvPr>
        <xdr:cNvSpPr>
          <a:spLocks noChangeShapeType="1"/>
        </xdr:cNvSpPr>
      </xdr:nvSpPr>
      <xdr:spPr bwMode="auto">
        <a:xfrm>
          <a:off x="3703320" y="10256520"/>
          <a:ext cx="10515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71</xdr:row>
      <xdr:rowOff>91440</xdr:rowOff>
    </xdr:from>
    <xdr:to>
      <xdr:col>14</xdr:col>
      <xdr:colOff>15240</xdr:colOff>
      <xdr:row>71</xdr:row>
      <xdr:rowOff>91440</xdr:rowOff>
    </xdr:to>
    <xdr:sp macro="" textlink="">
      <xdr:nvSpPr>
        <xdr:cNvPr id="13" name="Line 12">
          <a:extLst>
            <a:ext uri="{FF2B5EF4-FFF2-40B4-BE49-F238E27FC236}">
              <a16:creationId xmlns:a16="http://schemas.microsoft.com/office/drawing/2014/main" id="{00000000-0008-0000-1600-00000D000000}"/>
            </a:ext>
          </a:extLst>
        </xdr:cNvPr>
        <xdr:cNvSpPr>
          <a:spLocks noChangeShapeType="1"/>
        </xdr:cNvSpPr>
      </xdr:nvSpPr>
      <xdr:spPr bwMode="auto">
        <a:xfrm>
          <a:off x="3703320" y="11772900"/>
          <a:ext cx="10515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89</xdr:row>
      <xdr:rowOff>91440</xdr:rowOff>
    </xdr:from>
    <xdr:to>
      <xdr:col>13</xdr:col>
      <xdr:colOff>137160</xdr:colOff>
      <xdr:row>89</xdr:row>
      <xdr:rowOff>91440</xdr:rowOff>
    </xdr:to>
    <xdr:sp macro="" textlink="">
      <xdr:nvSpPr>
        <xdr:cNvPr id="14" name="Line 13">
          <a:extLst>
            <a:ext uri="{FF2B5EF4-FFF2-40B4-BE49-F238E27FC236}">
              <a16:creationId xmlns:a16="http://schemas.microsoft.com/office/drawing/2014/main" id="{00000000-0008-0000-1600-00000E000000}"/>
            </a:ext>
          </a:extLst>
        </xdr:cNvPr>
        <xdr:cNvSpPr>
          <a:spLocks noChangeShapeType="1"/>
        </xdr:cNvSpPr>
      </xdr:nvSpPr>
      <xdr:spPr bwMode="auto">
        <a:xfrm>
          <a:off x="3703320" y="14790420"/>
          <a:ext cx="1028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99</xdr:row>
      <xdr:rowOff>91440</xdr:rowOff>
    </xdr:from>
    <xdr:to>
      <xdr:col>14</xdr:col>
      <xdr:colOff>0</xdr:colOff>
      <xdr:row>99</xdr:row>
      <xdr:rowOff>91440</xdr:rowOff>
    </xdr:to>
    <xdr:sp macro="" textlink="">
      <xdr:nvSpPr>
        <xdr:cNvPr id="15" name="Line 14">
          <a:extLst>
            <a:ext uri="{FF2B5EF4-FFF2-40B4-BE49-F238E27FC236}">
              <a16:creationId xmlns:a16="http://schemas.microsoft.com/office/drawing/2014/main" id="{00000000-0008-0000-1600-00000F000000}"/>
            </a:ext>
          </a:extLst>
        </xdr:cNvPr>
        <xdr:cNvSpPr>
          <a:spLocks noChangeShapeType="1"/>
        </xdr:cNvSpPr>
      </xdr:nvSpPr>
      <xdr:spPr bwMode="auto">
        <a:xfrm>
          <a:off x="3703320" y="16009620"/>
          <a:ext cx="103632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104</xdr:row>
      <xdr:rowOff>91440</xdr:rowOff>
    </xdr:from>
    <xdr:to>
      <xdr:col>8</xdr:col>
      <xdr:colOff>0</xdr:colOff>
      <xdr:row>104</xdr:row>
      <xdr:rowOff>91440</xdr:rowOff>
    </xdr:to>
    <xdr:sp macro="" textlink="">
      <xdr:nvSpPr>
        <xdr:cNvPr id="16" name="Line 15">
          <a:extLst>
            <a:ext uri="{FF2B5EF4-FFF2-40B4-BE49-F238E27FC236}">
              <a16:creationId xmlns:a16="http://schemas.microsoft.com/office/drawing/2014/main" id="{00000000-0008-0000-1600-000010000000}"/>
            </a:ext>
          </a:extLst>
        </xdr:cNvPr>
        <xdr:cNvSpPr>
          <a:spLocks noChangeShapeType="1"/>
        </xdr:cNvSpPr>
      </xdr:nvSpPr>
      <xdr:spPr bwMode="auto">
        <a:xfrm>
          <a:off x="1965960" y="16695420"/>
          <a:ext cx="8915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104</xdr:row>
      <xdr:rowOff>83820</xdr:rowOff>
    </xdr:from>
    <xdr:to>
      <xdr:col>14</xdr:col>
      <xdr:colOff>15240</xdr:colOff>
      <xdr:row>104</xdr:row>
      <xdr:rowOff>83820</xdr:rowOff>
    </xdr:to>
    <xdr:sp macro="" textlink="">
      <xdr:nvSpPr>
        <xdr:cNvPr id="17" name="Line 16">
          <a:extLst>
            <a:ext uri="{FF2B5EF4-FFF2-40B4-BE49-F238E27FC236}">
              <a16:creationId xmlns:a16="http://schemas.microsoft.com/office/drawing/2014/main" id="{00000000-0008-0000-1600-000011000000}"/>
            </a:ext>
          </a:extLst>
        </xdr:cNvPr>
        <xdr:cNvSpPr>
          <a:spLocks noChangeShapeType="1"/>
        </xdr:cNvSpPr>
      </xdr:nvSpPr>
      <xdr:spPr bwMode="auto">
        <a:xfrm>
          <a:off x="3703320" y="16687800"/>
          <a:ext cx="10515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111</xdr:row>
      <xdr:rowOff>91440</xdr:rowOff>
    </xdr:from>
    <xdr:to>
      <xdr:col>8</xdr:col>
      <xdr:colOff>0</xdr:colOff>
      <xdr:row>111</xdr:row>
      <xdr:rowOff>91440</xdr:rowOff>
    </xdr:to>
    <xdr:sp macro="" textlink="">
      <xdr:nvSpPr>
        <xdr:cNvPr id="18" name="Line 17">
          <a:extLst>
            <a:ext uri="{FF2B5EF4-FFF2-40B4-BE49-F238E27FC236}">
              <a16:creationId xmlns:a16="http://schemas.microsoft.com/office/drawing/2014/main" id="{00000000-0008-0000-1600-000012000000}"/>
            </a:ext>
          </a:extLst>
        </xdr:cNvPr>
        <xdr:cNvSpPr>
          <a:spLocks noChangeShapeType="1"/>
        </xdr:cNvSpPr>
      </xdr:nvSpPr>
      <xdr:spPr bwMode="auto">
        <a:xfrm>
          <a:off x="1965960" y="17716500"/>
          <a:ext cx="8915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115</xdr:row>
      <xdr:rowOff>83820</xdr:rowOff>
    </xdr:from>
    <xdr:to>
      <xdr:col>14</xdr:col>
      <xdr:colOff>0</xdr:colOff>
      <xdr:row>115</xdr:row>
      <xdr:rowOff>83820</xdr:rowOff>
    </xdr:to>
    <xdr:sp macro="" textlink="">
      <xdr:nvSpPr>
        <xdr:cNvPr id="19" name="Line 18">
          <a:extLst>
            <a:ext uri="{FF2B5EF4-FFF2-40B4-BE49-F238E27FC236}">
              <a16:creationId xmlns:a16="http://schemas.microsoft.com/office/drawing/2014/main" id="{00000000-0008-0000-1600-000013000000}"/>
            </a:ext>
          </a:extLst>
        </xdr:cNvPr>
        <xdr:cNvSpPr>
          <a:spLocks noChangeShapeType="1"/>
        </xdr:cNvSpPr>
      </xdr:nvSpPr>
      <xdr:spPr bwMode="auto">
        <a:xfrm>
          <a:off x="3703320" y="18303240"/>
          <a:ext cx="103632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13</xdr:row>
      <xdr:rowOff>0</xdr:rowOff>
    </xdr:from>
    <xdr:to>
      <xdr:col>8</xdr:col>
      <xdr:colOff>381000</xdr:colOff>
      <xdr:row>14</xdr:row>
      <xdr:rowOff>15240</xdr:rowOff>
    </xdr:to>
    <xdr:sp macro="" textlink="">
      <xdr:nvSpPr>
        <xdr:cNvPr id="20" name="Line 19">
          <a:extLst>
            <a:ext uri="{FF2B5EF4-FFF2-40B4-BE49-F238E27FC236}">
              <a16:creationId xmlns:a16="http://schemas.microsoft.com/office/drawing/2014/main" id="{00000000-0008-0000-1600-000014000000}"/>
            </a:ext>
          </a:extLst>
        </xdr:cNvPr>
        <xdr:cNvSpPr>
          <a:spLocks noChangeShapeType="1"/>
        </xdr:cNvSpPr>
      </xdr:nvSpPr>
      <xdr:spPr bwMode="auto">
        <a:xfrm>
          <a:off x="3238500" y="2263140"/>
          <a:ext cx="0" cy="1828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24</xdr:row>
      <xdr:rowOff>0</xdr:rowOff>
    </xdr:from>
    <xdr:to>
      <xdr:col>8</xdr:col>
      <xdr:colOff>381000</xdr:colOff>
      <xdr:row>25</xdr:row>
      <xdr:rowOff>7620</xdr:rowOff>
    </xdr:to>
    <xdr:sp macro="" textlink="">
      <xdr:nvSpPr>
        <xdr:cNvPr id="21" name="Line 20">
          <a:extLst>
            <a:ext uri="{FF2B5EF4-FFF2-40B4-BE49-F238E27FC236}">
              <a16:creationId xmlns:a16="http://schemas.microsoft.com/office/drawing/2014/main" id="{00000000-0008-0000-1600-000015000000}"/>
            </a:ext>
          </a:extLst>
        </xdr:cNvPr>
        <xdr:cNvSpPr>
          <a:spLocks noChangeShapeType="1"/>
        </xdr:cNvSpPr>
      </xdr:nvSpPr>
      <xdr:spPr bwMode="auto">
        <a:xfrm>
          <a:off x="3238500" y="4107180"/>
          <a:ext cx="0" cy="1752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37</xdr:row>
      <xdr:rowOff>0</xdr:rowOff>
    </xdr:from>
    <xdr:to>
      <xdr:col>8</xdr:col>
      <xdr:colOff>381000</xdr:colOff>
      <xdr:row>43</xdr:row>
      <xdr:rowOff>0</xdr:rowOff>
    </xdr:to>
    <xdr:sp macro="" textlink="">
      <xdr:nvSpPr>
        <xdr:cNvPr id="22" name="Line 21">
          <a:extLst>
            <a:ext uri="{FF2B5EF4-FFF2-40B4-BE49-F238E27FC236}">
              <a16:creationId xmlns:a16="http://schemas.microsoft.com/office/drawing/2014/main" id="{00000000-0008-0000-1600-000016000000}"/>
            </a:ext>
          </a:extLst>
        </xdr:cNvPr>
        <xdr:cNvSpPr>
          <a:spLocks noChangeShapeType="1"/>
        </xdr:cNvSpPr>
      </xdr:nvSpPr>
      <xdr:spPr bwMode="auto">
        <a:xfrm>
          <a:off x="3238500" y="6286500"/>
          <a:ext cx="0" cy="7010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45</xdr:row>
      <xdr:rowOff>0</xdr:rowOff>
    </xdr:from>
    <xdr:to>
      <xdr:col>8</xdr:col>
      <xdr:colOff>381000</xdr:colOff>
      <xdr:row>46</xdr:row>
      <xdr:rowOff>0</xdr:rowOff>
    </xdr:to>
    <xdr:sp macro="" textlink="">
      <xdr:nvSpPr>
        <xdr:cNvPr id="23" name="Line 22">
          <a:extLst>
            <a:ext uri="{FF2B5EF4-FFF2-40B4-BE49-F238E27FC236}">
              <a16:creationId xmlns:a16="http://schemas.microsoft.com/office/drawing/2014/main" id="{00000000-0008-0000-1600-000017000000}"/>
            </a:ext>
          </a:extLst>
        </xdr:cNvPr>
        <xdr:cNvSpPr>
          <a:spLocks noChangeShapeType="1"/>
        </xdr:cNvSpPr>
      </xdr:nvSpPr>
      <xdr:spPr bwMode="auto">
        <a:xfrm>
          <a:off x="3238500" y="7322820"/>
          <a:ext cx="0" cy="1676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52</xdr:row>
      <xdr:rowOff>0</xdr:rowOff>
    </xdr:from>
    <xdr:to>
      <xdr:col>8</xdr:col>
      <xdr:colOff>381000</xdr:colOff>
      <xdr:row>53</xdr:row>
      <xdr:rowOff>0</xdr:rowOff>
    </xdr:to>
    <xdr:sp macro="" textlink="">
      <xdr:nvSpPr>
        <xdr:cNvPr id="24" name="Line 23">
          <a:extLst>
            <a:ext uri="{FF2B5EF4-FFF2-40B4-BE49-F238E27FC236}">
              <a16:creationId xmlns:a16="http://schemas.microsoft.com/office/drawing/2014/main" id="{00000000-0008-0000-1600-000018000000}"/>
            </a:ext>
          </a:extLst>
        </xdr:cNvPr>
        <xdr:cNvSpPr>
          <a:spLocks noChangeShapeType="1"/>
        </xdr:cNvSpPr>
      </xdr:nvSpPr>
      <xdr:spPr bwMode="auto">
        <a:xfrm>
          <a:off x="3238500" y="8496300"/>
          <a:ext cx="0" cy="1676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55</xdr:row>
      <xdr:rowOff>0</xdr:rowOff>
    </xdr:from>
    <xdr:to>
      <xdr:col>8</xdr:col>
      <xdr:colOff>381000</xdr:colOff>
      <xdr:row>57</xdr:row>
      <xdr:rowOff>0</xdr:rowOff>
    </xdr:to>
    <xdr:sp macro="" textlink="">
      <xdr:nvSpPr>
        <xdr:cNvPr id="25" name="Line 24">
          <a:extLst>
            <a:ext uri="{FF2B5EF4-FFF2-40B4-BE49-F238E27FC236}">
              <a16:creationId xmlns:a16="http://schemas.microsoft.com/office/drawing/2014/main" id="{00000000-0008-0000-1600-000019000000}"/>
            </a:ext>
          </a:extLst>
        </xdr:cNvPr>
        <xdr:cNvSpPr>
          <a:spLocks noChangeShapeType="1"/>
        </xdr:cNvSpPr>
      </xdr:nvSpPr>
      <xdr:spPr bwMode="auto">
        <a:xfrm>
          <a:off x="3238500" y="8999220"/>
          <a:ext cx="0" cy="3352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72</xdr:row>
      <xdr:rowOff>15240</xdr:rowOff>
    </xdr:from>
    <xdr:to>
      <xdr:col>8</xdr:col>
      <xdr:colOff>381000</xdr:colOff>
      <xdr:row>75</xdr:row>
      <xdr:rowOff>0</xdr:rowOff>
    </xdr:to>
    <xdr:sp macro="" textlink="">
      <xdr:nvSpPr>
        <xdr:cNvPr id="26" name="Line 25">
          <a:extLst>
            <a:ext uri="{FF2B5EF4-FFF2-40B4-BE49-F238E27FC236}">
              <a16:creationId xmlns:a16="http://schemas.microsoft.com/office/drawing/2014/main" id="{00000000-0008-0000-1600-00001A000000}"/>
            </a:ext>
          </a:extLst>
        </xdr:cNvPr>
        <xdr:cNvSpPr>
          <a:spLocks noChangeShapeType="1"/>
        </xdr:cNvSpPr>
      </xdr:nvSpPr>
      <xdr:spPr bwMode="auto">
        <a:xfrm>
          <a:off x="3238500" y="11864340"/>
          <a:ext cx="0" cy="4876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373380</xdr:colOff>
      <xdr:row>81</xdr:row>
      <xdr:rowOff>0</xdr:rowOff>
    </xdr:from>
    <xdr:to>
      <xdr:col>8</xdr:col>
      <xdr:colOff>373380</xdr:colOff>
      <xdr:row>84</xdr:row>
      <xdr:rowOff>15240</xdr:rowOff>
    </xdr:to>
    <xdr:sp macro="" textlink="">
      <xdr:nvSpPr>
        <xdr:cNvPr id="27" name="Line 26">
          <a:extLst>
            <a:ext uri="{FF2B5EF4-FFF2-40B4-BE49-F238E27FC236}">
              <a16:creationId xmlns:a16="http://schemas.microsoft.com/office/drawing/2014/main" id="{00000000-0008-0000-1600-00001B000000}"/>
            </a:ext>
          </a:extLst>
        </xdr:cNvPr>
        <xdr:cNvSpPr>
          <a:spLocks noChangeShapeType="1"/>
        </xdr:cNvSpPr>
      </xdr:nvSpPr>
      <xdr:spPr bwMode="auto">
        <a:xfrm>
          <a:off x="3230880" y="13357860"/>
          <a:ext cx="0" cy="5181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373380</xdr:colOff>
      <xdr:row>90</xdr:row>
      <xdr:rowOff>15240</xdr:rowOff>
    </xdr:from>
    <xdr:to>
      <xdr:col>8</xdr:col>
      <xdr:colOff>373380</xdr:colOff>
      <xdr:row>98</xdr:row>
      <xdr:rowOff>0</xdr:rowOff>
    </xdr:to>
    <xdr:sp macro="" textlink="">
      <xdr:nvSpPr>
        <xdr:cNvPr id="28" name="Line 27">
          <a:extLst>
            <a:ext uri="{FF2B5EF4-FFF2-40B4-BE49-F238E27FC236}">
              <a16:creationId xmlns:a16="http://schemas.microsoft.com/office/drawing/2014/main" id="{00000000-0008-0000-1600-00001C000000}"/>
            </a:ext>
          </a:extLst>
        </xdr:cNvPr>
        <xdr:cNvSpPr>
          <a:spLocks noChangeShapeType="1"/>
        </xdr:cNvSpPr>
      </xdr:nvSpPr>
      <xdr:spPr bwMode="auto">
        <a:xfrm>
          <a:off x="3230880" y="14881860"/>
          <a:ext cx="0" cy="8686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100</xdr:row>
      <xdr:rowOff>0</xdr:rowOff>
    </xdr:from>
    <xdr:to>
      <xdr:col>8</xdr:col>
      <xdr:colOff>381000</xdr:colOff>
      <xdr:row>103</xdr:row>
      <xdr:rowOff>0</xdr:rowOff>
    </xdr:to>
    <xdr:sp macro="" textlink="">
      <xdr:nvSpPr>
        <xdr:cNvPr id="29" name="Line 28">
          <a:extLst>
            <a:ext uri="{FF2B5EF4-FFF2-40B4-BE49-F238E27FC236}">
              <a16:creationId xmlns:a16="http://schemas.microsoft.com/office/drawing/2014/main" id="{00000000-0008-0000-1600-00001D000000}"/>
            </a:ext>
          </a:extLst>
        </xdr:cNvPr>
        <xdr:cNvSpPr>
          <a:spLocks noChangeShapeType="1"/>
        </xdr:cNvSpPr>
      </xdr:nvSpPr>
      <xdr:spPr bwMode="auto">
        <a:xfrm>
          <a:off x="3238500" y="16085820"/>
          <a:ext cx="0" cy="3505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105</xdr:row>
      <xdr:rowOff>0</xdr:rowOff>
    </xdr:from>
    <xdr:to>
      <xdr:col>8</xdr:col>
      <xdr:colOff>381000</xdr:colOff>
      <xdr:row>110</xdr:row>
      <xdr:rowOff>0</xdr:rowOff>
    </xdr:to>
    <xdr:sp macro="" textlink="">
      <xdr:nvSpPr>
        <xdr:cNvPr id="30" name="Line 29">
          <a:extLst>
            <a:ext uri="{FF2B5EF4-FFF2-40B4-BE49-F238E27FC236}">
              <a16:creationId xmlns:a16="http://schemas.microsoft.com/office/drawing/2014/main" id="{00000000-0008-0000-1600-00001E000000}"/>
            </a:ext>
          </a:extLst>
        </xdr:cNvPr>
        <xdr:cNvSpPr>
          <a:spLocks noChangeShapeType="1"/>
        </xdr:cNvSpPr>
      </xdr:nvSpPr>
      <xdr:spPr bwMode="auto">
        <a:xfrm>
          <a:off x="3238500" y="16771620"/>
          <a:ext cx="0" cy="6858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112</xdr:row>
      <xdr:rowOff>0</xdr:rowOff>
    </xdr:from>
    <xdr:to>
      <xdr:col>8</xdr:col>
      <xdr:colOff>381000</xdr:colOff>
      <xdr:row>115</xdr:row>
      <xdr:rowOff>0</xdr:rowOff>
    </xdr:to>
    <xdr:sp macro="" textlink="">
      <xdr:nvSpPr>
        <xdr:cNvPr id="31" name="Line 30">
          <a:extLst>
            <a:ext uri="{FF2B5EF4-FFF2-40B4-BE49-F238E27FC236}">
              <a16:creationId xmlns:a16="http://schemas.microsoft.com/office/drawing/2014/main" id="{00000000-0008-0000-1600-00001F000000}"/>
            </a:ext>
          </a:extLst>
        </xdr:cNvPr>
        <xdr:cNvSpPr>
          <a:spLocks noChangeShapeType="1"/>
        </xdr:cNvSpPr>
      </xdr:nvSpPr>
      <xdr:spPr bwMode="auto">
        <a:xfrm>
          <a:off x="3238500" y="17792700"/>
          <a:ext cx="0" cy="4267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117</xdr:row>
      <xdr:rowOff>0</xdr:rowOff>
    </xdr:from>
    <xdr:to>
      <xdr:col>8</xdr:col>
      <xdr:colOff>381000</xdr:colOff>
      <xdr:row>119</xdr:row>
      <xdr:rowOff>15240</xdr:rowOff>
    </xdr:to>
    <xdr:sp macro="" textlink="">
      <xdr:nvSpPr>
        <xdr:cNvPr id="32" name="Line 31">
          <a:extLst>
            <a:ext uri="{FF2B5EF4-FFF2-40B4-BE49-F238E27FC236}">
              <a16:creationId xmlns:a16="http://schemas.microsoft.com/office/drawing/2014/main" id="{00000000-0008-0000-1600-000020000000}"/>
            </a:ext>
          </a:extLst>
        </xdr:cNvPr>
        <xdr:cNvSpPr>
          <a:spLocks noChangeShapeType="1"/>
        </xdr:cNvSpPr>
      </xdr:nvSpPr>
      <xdr:spPr bwMode="auto">
        <a:xfrm>
          <a:off x="3238500" y="18554700"/>
          <a:ext cx="0" cy="2743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0</xdr:colOff>
      <xdr:row>44</xdr:row>
      <xdr:rowOff>83820</xdr:rowOff>
    </xdr:from>
    <xdr:to>
      <xdr:col>19</xdr:col>
      <xdr:colOff>0</xdr:colOff>
      <xdr:row>44</xdr:row>
      <xdr:rowOff>83820</xdr:rowOff>
    </xdr:to>
    <xdr:sp macro="" textlink="">
      <xdr:nvSpPr>
        <xdr:cNvPr id="33" name="Line 32">
          <a:extLst>
            <a:ext uri="{FF2B5EF4-FFF2-40B4-BE49-F238E27FC236}">
              <a16:creationId xmlns:a16="http://schemas.microsoft.com/office/drawing/2014/main" id="{00000000-0008-0000-1600-000021000000}"/>
            </a:ext>
          </a:extLst>
        </xdr:cNvPr>
        <xdr:cNvSpPr>
          <a:spLocks noChangeShapeType="1"/>
        </xdr:cNvSpPr>
      </xdr:nvSpPr>
      <xdr:spPr bwMode="auto">
        <a:xfrm>
          <a:off x="5577840" y="7239000"/>
          <a:ext cx="12496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15</xdr:row>
      <xdr:rowOff>91440</xdr:rowOff>
    </xdr:from>
    <xdr:to>
      <xdr:col>19</xdr:col>
      <xdr:colOff>0</xdr:colOff>
      <xdr:row>44</xdr:row>
      <xdr:rowOff>76200</xdr:rowOff>
    </xdr:to>
    <xdr:sp macro="" textlink="">
      <xdr:nvSpPr>
        <xdr:cNvPr id="34" name="Line 33">
          <a:extLst>
            <a:ext uri="{FF2B5EF4-FFF2-40B4-BE49-F238E27FC236}">
              <a16:creationId xmlns:a16="http://schemas.microsoft.com/office/drawing/2014/main" id="{00000000-0008-0000-1600-000022000000}"/>
            </a:ext>
          </a:extLst>
        </xdr:cNvPr>
        <xdr:cNvSpPr>
          <a:spLocks noChangeShapeType="1"/>
        </xdr:cNvSpPr>
      </xdr:nvSpPr>
      <xdr:spPr bwMode="auto">
        <a:xfrm flipV="1">
          <a:off x="6827520" y="2689860"/>
          <a:ext cx="0" cy="45415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15</xdr:col>
      <xdr:colOff>0</xdr:colOff>
      <xdr:row>15</xdr:row>
      <xdr:rowOff>83820</xdr:rowOff>
    </xdr:from>
    <xdr:to>
      <xdr:col>19</xdr:col>
      <xdr:colOff>0</xdr:colOff>
      <xdr:row>15</xdr:row>
      <xdr:rowOff>83820</xdr:rowOff>
    </xdr:to>
    <xdr:sp macro="" textlink="">
      <xdr:nvSpPr>
        <xdr:cNvPr id="35" name="Line 34">
          <a:extLst>
            <a:ext uri="{FF2B5EF4-FFF2-40B4-BE49-F238E27FC236}">
              <a16:creationId xmlns:a16="http://schemas.microsoft.com/office/drawing/2014/main" id="{00000000-0008-0000-1600-000023000000}"/>
            </a:ext>
          </a:extLst>
        </xdr:cNvPr>
        <xdr:cNvSpPr>
          <a:spLocks noChangeShapeType="1"/>
        </xdr:cNvSpPr>
      </xdr:nvSpPr>
      <xdr:spPr bwMode="auto">
        <a:xfrm flipH="1">
          <a:off x="5577840" y="2682240"/>
          <a:ext cx="12496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0</xdr:colOff>
      <xdr:row>99</xdr:row>
      <xdr:rowOff>106680</xdr:rowOff>
    </xdr:from>
    <xdr:to>
      <xdr:col>18</xdr:col>
      <xdr:colOff>137160</xdr:colOff>
      <xdr:row>99</xdr:row>
      <xdr:rowOff>106680</xdr:rowOff>
    </xdr:to>
    <xdr:sp macro="" textlink="">
      <xdr:nvSpPr>
        <xdr:cNvPr id="36" name="Line 35">
          <a:extLst>
            <a:ext uri="{FF2B5EF4-FFF2-40B4-BE49-F238E27FC236}">
              <a16:creationId xmlns:a16="http://schemas.microsoft.com/office/drawing/2014/main" id="{00000000-0008-0000-1600-000024000000}"/>
            </a:ext>
          </a:extLst>
        </xdr:cNvPr>
        <xdr:cNvSpPr>
          <a:spLocks noChangeShapeType="1"/>
        </xdr:cNvSpPr>
      </xdr:nvSpPr>
      <xdr:spPr bwMode="auto">
        <a:xfrm>
          <a:off x="5577840" y="16024860"/>
          <a:ext cx="12496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15</xdr:col>
      <xdr:colOff>0</xdr:colOff>
      <xdr:row>54</xdr:row>
      <xdr:rowOff>91440</xdr:rowOff>
    </xdr:from>
    <xdr:to>
      <xdr:col>19</xdr:col>
      <xdr:colOff>0</xdr:colOff>
      <xdr:row>54</xdr:row>
      <xdr:rowOff>91440</xdr:rowOff>
    </xdr:to>
    <xdr:sp macro="" textlink="">
      <xdr:nvSpPr>
        <xdr:cNvPr id="37" name="Line 36">
          <a:extLst>
            <a:ext uri="{FF2B5EF4-FFF2-40B4-BE49-F238E27FC236}">
              <a16:creationId xmlns:a16="http://schemas.microsoft.com/office/drawing/2014/main" id="{00000000-0008-0000-1600-000025000000}"/>
            </a:ext>
          </a:extLst>
        </xdr:cNvPr>
        <xdr:cNvSpPr>
          <a:spLocks noChangeShapeType="1"/>
        </xdr:cNvSpPr>
      </xdr:nvSpPr>
      <xdr:spPr bwMode="auto">
        <a:xfrm flipH="1">
          <a:off x="5577840" y="8923020"/>
          <a:ext cx="12496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29</xdr:row>
      <xdr:rowOff>0</xdr:rowOff>
    </xdr:from>
    <xdr:to>
      <xdr:col>18</xdr:col>
      <xdr:colOff>0</xdr:colOff>
      <xdr:row>29</xdr:row>
      <xdr:rowOff>0</xdr:rowOff>
    </xdr:to>
    <xdr:sp macro="" textlink="">
      <xdr:nvSpPr>
        <xdr:cNvPr id="38" name="Line 37">
          <a:extLst>
            <a:ext uri="{FF2B5EF4-FFF2-40B4-BE49-F238E27FC236}">
              <a16:creationId xmlns:a16="http://schemas.microsoft.com/office/drawing/2014/main" id="{00000000-0008-0000-1600-000026000000}"/>
            </a:ext>
          </a:extLst>
        </xdr:cNvPr>
        <xdr:cNvSpPr>
          <a:spLocks noChangeShapeType="1"/>
        </xdr:cNvSpPr>
      </xdr:nvSpPr>
      <xdr:spPr bwMode="auto">
        <a:xfrm flipH="1">
          <a:off x="5722620" y="4945380"/>
          <a:ext cx="9829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20</xdr:col>
      <xdr:colOff>0</xdr:colOff>
      <xdr:row>29</xdr:row>
      <xdr:rowOff>0</xdr:rowOff>
    </xdr:from>
    <xdr:to>
      <xdr:col>21</xdr:col>
      <xdr:colOff>0</xdr:colOff>
      <xdr:row>29</xdr:row>
      <xdr:rowOff>0</xdr:rowOff>
    </xdr:to>
    <xdr:sp macro="" textlink="">
      <xdr:nvSpPr>
        <xdr:cNvPr id="39" name="Line 38">
          <a:extLst>
            <a:ext uri="{FF2B5EF4-FFF2-40B4-BE49-F238E27FC236}">
              <a16:creationId xmlns:a16="http://schemas.microsoft.com/office/drawing/2014/main" id="{00000000-0008-0000-1600-000027000000}"/>
            </a:ext>
          </a:extLst>
        </xdr:cNvPr>
        <xdr:cNvSpPr>
          <a:spLocks noChangeShapeType="1"/>
        </xdr:cNvSpPr>
      </xdr:nvSpPr>
      <xdr:spPr bwMode="auto">
        <a:xfrm>
          <a:off x="6972300" y="4945380"/>
          <a:ext cx="1447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11</xdr:row>
      <xdr:rowOff>0</xdr:rowOff>
    </xdr:from>
    <xdr:to>
      <xdr:col>22</xdr:col>
      <xdr:colOff>0</xdr:colOff>
      <xdr:row>27</xdr:row>
      <xdr:rowOff>160020</xdr:rowOff>
    </xdr:to>
    <xdr:sp macro="" textlink="">
      <xdr:nvSpPr>
        <xdr:cNvPr id="40" name="Line 39">
          <a:extLst>
            <a:ext uri="{FF2B5EF4-FFF2-40B4-BE49-F238E27FC236}">
              <a16:creationId xmlns:a16="http://schemas.microsoft.com/office/drawing/2014/main" id="{00000000-0008-0000-1600-000028000000}"/>
            </a:ext>
          </a:extLst>
        </xdr:cNvPr>
        <xdr:cNvSpPr>
          <a:spLocks noChangeShapeType="1"/>
        </xdr:cNvSpPr>
      </xdr:nvSpPr>
      <xdr:spPr bwMode="auto">
        <a:xfrm flipV="1">
          <a:off x="7459980" y="1927860"/>
          <a:ext cx="0" cy="28422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16</xdr:col>
      <xdr:colOff>0</xdr:colOff>
      <xdr:row>11</xdr:row>
      <xdr:rowOff>0</xdr:rowOff>
    </xdr:from>
    <xdr:to>
      <xdr:col>22</xdr:col>
      <xdr:colOff>0</xdr:colOff>
      <xdr:row>11</xdr:row>
      <xdr:rowOff>0</xdr:rowOff>
    </xdr:to>
    <xdr:sp macro="" textlink="">
      <xdr:nvSpPr>
        <xdr:cNvPr id="41" name="Line 40">
          <a:extLst>
            <a:ext uri="{FF2B5EF4-FFF2-40B4-BE49-F238E27FC236}">
              <a16:creationId xmlns:a16="http://schemas.microsoft.com/office/drawing/2014/main" id="{00000000-0008-0000-1600-000029000000}"/>
            </a:ext>
          </a:extLst>
        </xdr:cNvPr>
        <xdr:cNvSpPr>
          <a:spLocks noChangeShapeType="1"/>
        </xdr:cNvSpPr>
      </xdr:nvSpPr>
      <xdr:spPr bwMode="auto">
        <a:xfrm flipH="1">
          <a:off x="5722620" y="1927860"/>
          <a:ext cx="17373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64</xdr:row>
      <xdr:rowOff>0</xdr:rowOff>
    </xdr:from>
    <xdr:to>
      <xdr:col>21</xdr:col>
      <xdr:colOff>0</xdr:colOff>
      <xdr:row>64</xdr:row>
      <xdr:rowOff>0</xdr:rowOff>
    </xdr:to>
    <xdr:sp macro="" textlink="">
      <xdr:nvSpPr>
        <xdr:cNvPr id="42" name="Line 41">
          <a:extLst>
            <a:ext uri="{FF2B5EF4-FFF2-40B4-BE49-F238E27FC236}">
              <a16:creationId xmlns:a16="http://schemas.microsoft.com/office/drawing/2014/main" id="{00000000-0008-0000-1600-00002A000000}"/>
            </a:ext>
          </a:extLst>
        </xdr:cNvPr>
        <xdr:cNvSpPr>
          <a:spLocks noChangeShapeType="1"/>
        </xdr:cNvSpPr>
      </xdr:nvSpPr>
      <xdr:spPr bwMode="auto">
        <a:xfrm>
          <a:off x="5722620" y="10507980"/>
          <a:ext cx="13944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60</xdr:row>
      <xdr:rowOff>0</xdr:rowOff>
    </xdr:from>
    <xdr:to>
      <xdr:col>22</xdr:col>
      <xdr:colOff>0</xdr:colOff>
      <xdr:row>63</xdr:row>
      <xdr:rowOff>0</xdr:rowOff>
    </xdr:to>
    <xdr:sp macro="" textlink="">
      <xdr:nvSpPr>
        <xdr:cNvPr id="43" name="Line 42">
          <a:extLst>
            <a:ext uri="{FF2B5EF4-FFF2-40B4-BE49-F238E27FC236}">
              <a16:creationId xmlns:a16="http://schemas.microsoft.com/office/drawing/2014/main" id="{00000000-0008-0000-1600-00002B000000}"/>
            </a:ext>
          </a:extLst>
        </xdr:cNvPr>
        <xdr:cNvSpPr>
          <a:spLocks noChangeShapeType="1"/>
        </xdr:cNvSpPr>
      </xdr:nvSpPr>
      <xdr:spPr bwMode="auto">
        <a:xfrm flipV="1">
          <a:off x="7459980" y="9837420"/>
          <a:ext cx="0" cy="5029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64</xdr:row>
      <xdr:rowOff>0</xdr:rowOff>
    </xdr:from>
    <xdr:to>
      <xdr:col>24</xdr:col>
      <xdr:colOff>0</xdr:colOff>
      <xdr:row>64</xdr:row>
      <xdr:rowOff>0</xdr:rowOff>
    </xdr:to>
    <xdr:sp macro="" textlink="">
      <xdr:nvSpPr>
        <xdr:cNvPr id="44" name="Line 43">
          <a:extLst>
            <a:ext uri="{FF2B5EF4-FFF2-40B4-BE49-F238E27FC236}">
              <a16:creationId xmlns:a16="http://schemas.microsoft.com/office/drawing/2014/main" id="{00000000-0008-0000-1600-00002C000000}"/>
            </a:ext>
          </a:extLst>
        </xdr:cNvPr>
        <xdr:cNvSpPr>
          <a:spLocks noChangeShapeType="1"/>
        </xdr:cNvSpPr>
      </xdr:nvSpPr>
      <xdr:spPr bwMode="auto">
        <a:xfrm>
          <a:off x="7802880" y="10507980"/>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66</xdr:row>
      <xdr:rowOff>0</xdr:rowOff>
    </xdr:from>
    <xdr:to>
      <xdr:col>22</xdr:col>
      <xdr:colOff>0</xdr:colOff>
      <xdr:row>68</xdr:row>
      <xdr:rowOff>0</xdr:rowOff>
    </xdr:to>
    <xdr:sp macro="" textlink="">
      <xdr:nvSpPr>
        <xdr:cNvPr id="45" name="Line 44">
          <a:extLst>
            <a:ext uri="{FF2B5EF4-FFF2-40B4-BE49-F238E27FC236}">
              <a16:creationId xmlns:a16="http://schemas.microsoft.com/office/drawing/2014/main" id="{00000000-0008-0000-1600-00002D000000}"/>
            </a:ext>
          </a:extLst>
        </xdr:cNvPr>
        <xdr:cNvSpPr>
          <a:spLocks noChangeShapeType="1"/>
        </xdr:cNvSpPr>
      </xdr:nvSpPr>
      <xdr:spPr bwMode="auto">
        <a:xfrm>
          <a:off x="7459980" y="10843260"/>
          <a:ext cx="0" cy="3352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29</xdr:row>
      <xdr:rowOff>0</xdr:rowOff>
    </xdr:from>
    <xdr:to>
      <xdr:col>24</xdr:col>
      <xdr:colOff>0</xdr:colOff>
      <xdr:row>29</xdr:row>
      <xdr:rowOff>0</xdr:rowOff>
    </xdr:to>
    <xdr:sp macro="" textlink="">
      <xdr:nvSpPr>
        <xdr:cNvPr id="46" name="Line 45">
          <a:extLst>
            <a:ext uri="{FF2B5EF4-FFF2-40B4-BE49-F238E27FC236}">
              <a16:creationId xmlns:a16="http://schemas.microsoft.com/office/drawing/2014/main" id="{00000000-0008-0000-1600-00002E000000}"/>
            </a:ext>
          </a:extLst>
        </xdr:cNvPr>
        <xdr:cNvSpPr>
          <a:spLocks noChangeShapeType="1"/>
        </xdr:cNvSpPr>
      </xdr:nvSpPr>
      <xdr:spPr bwMode="auto">
        <a:xfrm>
          <a:off x="7802880" y="4945380"/>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82</xdr:row>
      <xdr:rowOff>0</xdr:rowOff>
    </xdr:from>
    <xdr:to>
      <xdr:col>24</xdr:col>
      <xdr:colOff>0</xdr:colOff>
      <xdr:row>82</xdr:row>
      <xdr:rowOff>0</xdr:rowOff>
    </xdr:to>
    <xdr:sp macro="" textlink="">
      <xdr:nvSpPr>
        <xdr:cNvPr id="47" name="Line 46">
          <a:extLst>
            <a:ext uri="{FF2B5EF4-FFF2-40B4-BE49-F238E27FC236}">
              <a16:creationId xmlns:a16="http://schemas.microsoft.com/office/drawing/2014/main" id="{00000000-0008-0000-1600-00002F000000}"/>
            </a:ext>
          </a:extLst>
        </xdr:cNvPr>
        <xdr:cNvSpPr>
          <a:spLocks noChangeShapeType="1"/>
        </xdr:cNvSpPr>
      </xdr:nvSpPr>
      <xdr:spPr bwMode="auto">
        <a:xfrm>
          <a:off x="5722620" y="13525500"/>
          <a:ext cx="25374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830580</xdr:colOff>
      <xdr:row>104</xdr:row>
      <xdr:rowOff>83820</xdr:rowOff>
    </xdr:from>
    <xdr:to>
      <xdr:col>24</xdr:col>
      <xdr:colOff>0</xdr:colOff>
      <xdr:row>104</xdr:row>
      <xdr:rowOff>83820</xdr:rowOff>
    </xdr:to>
    <xdr:sp macro="" textlink="">
      <xdr:nvSpPr>
        <xdr:cNvPr id="48" name="Line 47">
          <a:extLst>
            <a:ext uri="{FF2B5EF4-FFF2-40B4-BE49-F238E27FC236}">
              <a16:creationId xmlns:a16="http://schemas.microsoft.com/office/drawing/2014/main" id="{00000000-0008-0000-1600-000030000000}"/>
            </a:ext>
          </a:extLst>
        </xdr:cNvPr>
        <xdr:cNvSpPr>
          <a:spLocks noChangeShapeType="1"/>
        </xdr:cNvSpPr>
      </xdr:nvSpPr>
      <xdr:spPr bwMode="auto">
        <a:xfrm>
          <a:off x="5570220" y="16687800"/>
          <a:ext cx="26898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95</xdr:row>
      <xdr:rowOff>83820</xdr:rowOff>
    </xdr:from>
    <xdr:to>
      <xdr:col>8</xdr:col>
      <xdr:colOff>373380</xdr:colOff>
      <xdr:row>95</xdr:row>
      <xdr:rowOff>83820</xdr:rowOff>
    </xdr:to>
    <xdr:sp macro="" textlink="">
      <xdr:nvSpPr>
        <xdr:cNvPr id="49" name="Line 48">
          <a:extLst>
            <a:ext uri="{FF2B5EF4-FFF2-40B4-BE49-F238E27FC236}">
              <a16:creationId xmlns:a16="http://schemas.microsoft.com/office/drawing/2014/main" id="{00000000-0008-0000-1600-000031000000}"/>
            </a:ext>
          </a:extLst>
        </xdr:cNvPr>
        <xdr:cNvSpPr>
          <a:spLocks noChangeShapeType="1"/>
        </xdr:cNvSpPr>
      </xdr:nvSpPr>
      <xdr:spPr bwMode="auto">
        <a:xfrm flipH="1">
          <a:off x="1965960" y="15483840"/>
          <a:ext cx="126492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381000</xdr:colOff>
      <xdr:row>96</xdr:row>
      <xdr:rowOff>7620</xdr:rowOff>
    </xdr:from>
    <xdr:to>
      <xdr:col>3</xdr:col>
      <xdr:colOff>381000</xdr:colOff>
      <xdr:row>99</xdr:row>
      <xdr:rowOff>0</xdr:rowOff>
    </xdr:to>
    <xdr:sp macro="" textlink="">
      <xdr:nvSpPr>
        <xdr:cNvPr id="50" name="Line 49">
          <a:extLst>
            <a:ext uri="{FF2B5EF4-FFF2-40B4-BE49-F238E27FC236}">
              <a16:creationId xmlns:a16="http://schemas.microsoft.com/office/drawing/2014/main" id="{00000000-0008-0000-1600-000032000000}"/>
            </a:ext>
          </a:extLst>
        </xdr:cNvPr>
        <xdr:cNvSpPr>
          <a:spLocks noChangeShapeType="1"/>
        </xdr:cNvSpPr>
      </xdr:nvSpPr>
      <xdr:spPr bwMode="auto">
        <a:xfrm>
          <a:off x="1508760" y="1557528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3</xdr:col>
      <xdr:colOff>373380</xdr:colOff>
      <xdr:row>99</xdr:row>
      <xdr:rowOff>0</xdr:rowOff>
    </xdr:from>
    <xdr:to>
      <xdr:col>8</xdr:col>
      <xdr:colOff>0</xdr:colOff>
      <xdr:row>99</xdr:row>
      <xdr:rowOff>0</xdr:rowOff>
    </xdr:to>
    <xdr:sp macro="" textlink="">
      <xdr:nvSpPr>
        <xdr:cNvPr id="51" name="Line 50">
          <a:extLst>
            <a:ext uri="{FF2B5EF4-FFF2-40B4-BE49-F238E27FC236}">
              <a16:creationId xmlns:a16="http://schemas.microsoft.com/office/drawing/2014/main" id="{00000000-0008-0000-1600-000033000000}"/>
            </a:ext>
          </a:extLst>
        </xdr:cNvPr>
        <xdr:cNvSpPr>
          <a:spLocks noChangeShapeType="1"/>
        </xdr:cNvSpPr>
      </xdr:nvSpPr>
      <xdr:spPr bwMode="auto">
        <a:xfrm>
          <a:off x="1501140" y="15918180"/>
          <a:ext cx="13563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83820</xdr:colOff>
      <xdr:row>13</xdr:row>
      <xdr:rowOff>0</xdr:rowOff>
    </xdr:from>
    <xdr:to>
      <xdr:col>17</xdr:col>
      <xdr:colOff>0</xdr:colOff>
      <xdr:row>13</xdr:row>
      <xdr:rowOff>152400</xdr:rowOff>
    </xdr:to>
    <xdr:sp macro="" textlink="">
      <xdr:nvSpPr>
        <xdr:cNvPr id="52" name="Line 51">
          <a:extLst>
            <a:ext uri="{FF2B5EF4-FFF2-40B4-BE49-F238E27FC236}">
              <a16:creationId xmlns:a16="http://schemas.microsoft.com/office/drawing/2014/main" id="{00000000-0008-0000-1600-000034000000}"/>
            </a:ext>
          </a:extLst>
        </xdr:cNvPr>
        <xdr:cNvSpPr>
          <a:spLocks noChangeShapeType="1"/>
        </xdr:cNvSpPr>
      </xdr:nvSpPr>
      <xdr:spPr bwMode="auto">
        <a:xfrm flipH="1">
          <a:off x="5661660" y="2263140"/>
          <a:ext cx="205740" cy="1524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3</xdr:row>
      <xdr:rowOff>0</xdr:rowOff>
    </xdr:from>
    <xdr:to>
      <xdr:col>1</xdr:col>
      <xdr:colOff>419100</xdr:colOff>
      <xdr:row>4</xdr:row>
      <xdr:rowOff>30480</xdr:rowOff>
    </xdr:to>
    <xdr:sp macro="" textlink="">
      <xdr:nvSpPr>
        <xdr:cNvPr id="53" name="Line 52">
          <a:extLst>
            <a:ext uri="{FF2B5EF4-FFF2-40B4-BE49-F238E27FC236}">
              <a16:creationId xmlns:a16="http://schemas.microsoft.com/office/drawing/2014/main" id="{00000000-0008-0000-1600-000035000000}"/>
            </a:ext>
          </a:extLst>
        </xdr:cNvPr>
        <xdr:cNvSpPr>
          <a:spLocks noChangeShapeType="1"/>
        </xdr:cNvSpPr>
      </xdr:nvSpPr>
      <xdr:spPr bwMode="auto">
        <a:xfrm>
          <a:off x="563880" y="586740"/>
          <a:ext cx="0" cy="1981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5</xdr:row>
      <xdr:rowOff>0</xdr:rowOff>
    </xdr:from>
    <xdr:to>
      <xdr:col>1</xdr:col>
      <xdr:colOff>419100</xdr:colOff>
      <xdr:row>6</xdr:row>
      <xdr:rowOff>30480</xdr:rowOff>
    </xdr:to>
    <xdr:sp macro="" textlink="">
      <xdr:nvSpPr>
        <xdr:cNvPr id="54" name="Line 53">
          <a:extLst>
            <a:ext uri="{FF2B5EF4-FFF2-40B4-BE49-F238E27FC236}">
              <a16:creationId xmlns:a16="http://schemas.microsoft.com/office/drawing/2014/main" id="{00000000-0008-0000-1600-000036000000}"/>
            </a:ext>
          </a:extLst>
        </xdr:cNvPr>
        <xdr:cNvSpPr>
          <a:spLocks noChangeShapeType="1"/>
        </xdr:cNvSpPr>
      </xdr:nvSpPr>
      <xdr:spPr bwMode="auto">
        <a:xfrm>
          <a:off x="563880" y="922020"/>
          <a:ext cx="0" cy="1981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396240</xdr:colOff>
      <xdr:row>3</xdr:row>
      <xdr:rowOff>0</xdr:rowOff>
    </xdr:from>
    <xdr:to>
      <xdr:col>8</xdr:col>
      <xdr:colOff>396240</xdr:colOff>
      <xdr:row>4</xdr:row>
      <xdr:rowOff>30480</xdr:rowOff>
    </xdr:to>
    <xdr:sp macro="" textlink="">
      <xdr:nvSpPr>
        <xdr:cNvPr id="55" name="Line 54">
          <a:extLst>
            <a:ext uri="{FF2B5EF4-FFF2-40B4-BE49-F238E27FC236}">
              <a16:creationId xmlns:a16="http://schemas.microsoft.com/office/drawing/2014/main" id="{00000000-0008-0000-1600-000037000000}"/>
            </a:ext>
          </a:extLst>
        </xdr:cNvPr>
        <xdr:cNvSpPr>
          <a:spLocks noChangeShapeType="1"/>
        </xdr:cNvSpPr>
      </xdr:nvSpPr>
      <xdr:spPr bwMode="auto">
        <a:xfrm>
          <a:off x="3253740" y="586740"/>
          <a:ext cx="0" cy="1981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411480</xdr:colOff>
      <xdr:row>3</xdr:row>
      <xdr:rowOff>0</xdr:rowOff>
    </xdr:from>
    <xdr:to>
      <xdr:col>14</xdr:col>
      <xdr:colOff>411480</xdr:colOff>
      <xdr:row>4</xdr:row>
      <xdr:rowOff>30480</xdr:rowOff>
    </xdr:to>
    <xdr:sp macro="" textlink="">
      <xdr:nvSpPr>
        <xdr:cNvPr id="56" name="Line 55">
          <a:extLst>
            <a:ext uri="{FF2B5EF4-FFF2-40B4-BE49-F238E27FC236}">
              <a16:creationId xmlns:a16="http://schemas.microsoft.com/office/drawing/2014/main" id="{00000000-0008-0000-1600-000038000000}"/>
            </a:ext>
          </a:extLst>
        </xdr:cNvPr>
        <xdr:cNvSpPr>
          <a:spLocks noChangeShapeType="1"/>
        </xdr:cNvSpPr>
      </xdr:nvSpPr>
      <xdr:spPr bwMode="auto">
        <a:xfrm>
          <a:off x="5151120" y="586740"/>
          <a:ext cx="0" cy="1981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426720</xdr:colOff>
      <xdr:row>7</xdr:row>
      <xdr:rowOff>0</xdr:rowOff>
    </xdr:from>
    <xdr:to>
      <xdr:col>8</xdr:col>
      <xdr:colOff>190500</xdr:colOff>
      <xdr:row>9</xdr:row>
      <xdr:rowOff>160020</xdr:rowOff>
    </xdr:to>
    <xdr:sp macro="" textlink="">
      <xdr:nvSpPr>
        <xdr:cNvPr id="57" name="Freeform 56">
          <a:extLst>
            <a:ext uri="{FF2B5EF4-FFF2-40B4-BE49-F238E27FC236}">
              <a16:creationId xmlns:a16="http://schemas.microsoft.com/office/drawing/2014/main" id="{00000000-0008-0000-1600-000039000000}"/>
            </a:ext>
          </a:extLst>
        </xdr:cNvPr>
        <xdr:cNvSpPr>
          <a:spLocks/>
        </xdr:cNvSpPr>
      </xdr:nvSpPr>
      <xdr:spPr bwMode="auto">
        <a:xfrm>
          <a:off x="571500" y="1257300"/>
          <a:ext cx="2476500" cy="495300"/>
        </a:xfrm>
        <a:custGeom>
          <a:avLst/>
          <a:gdLst>
            <a:gd name="T0" fmla="*/ 0 w 270"/>
            <a:gd name="T1" fmla="*/ 0 h 53"/>
            <a:gd name="T2" fmla="*/ 0 w 270"/>
            <a:gd name="T3" fmla="*/ 2147483646 h 53"/>
            <a:gd name="T4" fmla="*/ 2147483646 w 270"/>
            <a:gd name="T5" fmla="*/ 2147483646 h 53"/>
            <a:gd name="T6" fmla="*/ 2147483646 w 270"/>
            <a:gd name="T7" fmla="*/ 2147483646 h 53"/>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270" h="53">
              <a:moveTo>
                <a:pt x="0" y="0"/>
              </a:moveTo>
              <a:lnTo>
                <a:pt x="0" y="20"/>
              </a:lnTo>
              <a:lnTo>
                <a:pt x="270" y="20"/>
              </a:lnTo>
              <a:lnTo>
                <a:pt x="270" y="53"/>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396240</xdr:colOff>
      <xdr:row>6</xdr:row>
      <xdr:rowOff>0</xdr:rowOff>
    </xdr:from>
    <xdr:to>
      <xdr:col>8</xdr:col>
      <xdr:colOff>396240</xdr:colOff>
      <xdr:row>9</xdr:row>
      <xdr:rowOff>160020</xdr:rowOff>
    </xdr:to>
    <xdr:sp macro="" textlink="">
      <xdr:nvSpPr>
        <xdr:cNvPr id="58" name="Line 57">
          <a:extLst>
            <a:ext uri="{FF2B5EF4-FFF2-40B4-BE49-F238E27FC236}">
              <a16:creationId xmlns:a16="http://schemas.microsoft.com/office/drawing/2014/main" id="{00000000-0008-0000-1600-00003A000000}"/>
            </a:ext>
          </a:extLst>
        </xdr:cNvPr>
        <xdr:cNvSpPr>
          <a:spLocks noChangeShapeType="1"/>
        </xdr:cNvSpPr>
      </xdr:nvSpPr>
      <xdr:spPr bwMode="auto">
        <a:xfrm>
          <a:off x="3253740" y="1089660"/>
          <a:ext cx="0" cy="6629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571500</xdr:colOff>
      <xdr:row>6</xdr:row>
      <xdr:rowOff>7620</xdr:rowOff>
    </xdr:from>
    <xdr:to>
      <xdr:col>14</xdr:col>
      <xdr:colOff>419100</xdr:colOff>
      <xdr:row>10</xdr:row>
      <xdr:rowOff>0</xdr:rowOff>
    </xdr:to>
    <xdr:sp macro="" textlink="">
      <xdr:nvSpPr>
        <xdr:cNvPr id="59" name="Freeform 58">
          <a:extLst>
            <a:ext uri="{FF2B5EF4-FFF2-40B4-BE49-F238E27FC236}">
              <a16:creationId xmlns:a16="http://schemas.microsoft.com/office/drawing/2014/main" id="{00000000-0008-0000-1600-00003B000000}"/>
            </a:ext>
          </a:extLst>
        </xdr:cNvPr>
        <xdr:cNvSpPr>
          <a:spLocks/>
        </xdr:cNvSpPr>
      </xdr:nvSpPr>
      <xdr:spPr bwMode="auto">
        <a:xfrm>
          <a:off x="3429000" y="1097280"/>
          <a:ext cx="1729740" cy="662940"/>
        </a:xfrm>
        <a:custGeom>
          <a:avLst/>
          <a:gdLst>
            <a:gd name="T0" fmla="*/ 2147483646 w 197"/>
            <a:gd name="T1" fmla="*/ 0 h 71"/>
            <a:gd name="T2" fmla="*/ 2147483646 w 197"/>
            <a:gd name="T3" fmla="*/ 2147483646 h 71"/>
            <a:gd name="T4" fmla="*/ 0 w 197"/>
            <a:gd name="T5" fmla="*/ 2147483646 h 71"/>
            <a:gd name="T6" fmla="*/ 0 w 197"/>
            <a:gd name="T7" fmla="*/ 2147483646 h 71"/>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97" h="71">
              <a:moveTo>
                <a:pt x="197" y="0"/>
              </a:moveTo>
              <a:lnTo>
                <a:pt x="197" y="35"/>
              </a:lnTo>
              <a:lnTo>
                <a:pt x="0" y="35"/>
              </a:lnTo>
              <a:lnTo>
                <a:pt x="0" y="71"/>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15</xdr:row>
      <xdr:rowOff>7620</xdr:rowOff>
    </xdr:from>
    <xdr:to>
      <xdr:col>8</xdr:col>
      <xdr:colOff>381000</xdr:colOff>
      <xdr:row>16</xdr:row>
      <xdr:rowOff>0</xdr:rowOff>
    </xdr:to>
    <xdr:sp macro="" textlink="">
      <xdr:nvSpPr>
        <xdr:cNvPr id="60" name="Line 59">
          <a:extLst>
            <a:ext uri="{FF2B5EF4-FFF2-40B4-BE49-F238E27FC236}">
              <a16:creationId xmlns:a16="http://schemas.microsoft.com/office/drawing/2014/main" id="{00000000-0008-0000-1600-00003C000000}"/>
            </a:ext>
          </a:extLst>
        </xdr:cNvPr>
        <xdr:cNvSpPr>
          <a:spLocks noChangeShapeType="1"/>
        </xdr:cNvSpPr>
      </xdr:nvSpPr>
      <xdr:spPr bwMode="auto">
        <a:xfrm>
          <a:off x="3238500" y="2606040"/>
          <a:ext cx="0" cy="1600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20</xdr:row>
      <xdr:rowOff>0</xdr:rowOff>
    </xdr:from>
    <xdr:to>
      <xdr:col>8</xdr:col>
      <xdr:colOff>381000</xdr:colOff>
      <xdr:row>21</xdr:row>
      <xdr:rowOff>0</xdr:rowOff>
    </xdr:to>
    <xdr:sp macro="" textlink="">
      <xdr:nvSpPr>
        <xdr:cNvPr id="61" name="Line 60">
          <a:extLst>
            <a:ext uri="{FF2B5EF4-FFF2-40B4-BE49-F238E27FC236}">
              <a16:creationId xmlns:a16="http://schemas.microsoft.com/office/drawing/2014/main" id="{00000000-0008-0000-1600-00003D000000}"/>
            </a:ext>
          </a:extLst>
        </xdr:cNvPr>
        <xdr:cNvSpPr>
          <a:spLocks noChangeShapeType="1"/>
        </xdr:cNvSpPr>
      </xdr:nvSpPr>
      <xdr:spPr bwMode="auto">
        <a:xfrm>
          <a:off x="3238500" y="3436620"/>
          <a:ext cx="0" cy="1676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18</xdr:row>
      <xdr:rowOff>7620</xdr:rowOff>
    </xdr:from>
    <xdr:to>
      <xdr:col>8</xdr:col>
      <xdr:colOff>381000</xdr:colOff>
      <xdr:row>19</xdr:row>
      <xdr:rowOff>0</xdr:rowOff>
    </xdr:to>
    <xdr:sp macro="" textlink="">
      <xdr:nvSpPr>
        <xdr:cNvPr id="62" name="Line 61">
          <a:extLst>
            <a:ext uri="{FF2B5EF4-FFF2-40B4-BE49-F238E27FC236}">
              <a16:creationId xmlns:a16="http://schemas.microsoft.com/office/drawing/2014/main" id="{00000000-0008-0000-1600-00003E000000}"/>
            </a:ext>
          </a:extLst>
        </xdr:cNvPr>
        <xdr:cNvSpPr>
          <a:spLocks noChangeShapeType="1"/>
        </xdr:cNvSpPr>
      </xdr:nvSpPr>
      <xdr:spPr bwMode="auto">
        <a:xfrm>
          <a:off x="3238500" y="3108960"/>
          <a:ext cx="0" cy="1600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20</xdr:row>
      <xdr:rowOff>0</xdr:rowOff>
    </xdr:from>
    <xdr:to>
      <xdr:col>3</xdr:col>
      <xdr:colOff>480060</xdr:colOff>
      <xdr:row>22</xdr:row>
      <xdr:rowOff>0</xdr:rowOff>
    </xdr:to>
    <xdr:sp macro="" textlink="">
      <xdr:nvSpPr>
        <xdr:cNvPr id="63" name="Line 62">
          <a:extLst>
            <a:ext uri="{FF2B5EF4-FFF2-40B4-BE49-F238E27FC236}">
              <a16:creationId xmlns:a16="http://schemas.microsoft.com/office/drawing/2014/main" id="{00000000-0008-0000-1600-00003F000000}"/>
            </a:ext>
          </a:extLst>
        </xdr:cNvPr>
        <xdr:cNvSpPr>
          <a:spLocks noChangeShapeType="1"/>
        </xdr:cNvSpPr>
      </xdr:nvSpPr>
      <xdr:spPr bwMode="auto">
        <a:xfrm>
          <a:off x="1607820" y="3436620"/>
          <a:ext cx="0" cy="3352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20</xdr:row>
      <xdr:rowOff>0</xdr:rowOff>
    </xdr:from>
    <xdr:to>
      <xdr:col>3</xdr:col>
      <xdr:colOff>274320</xdr:colOff>
      <xdr:row>22</xdr:row>
      <xdr:rowOff>0</xdr:rowOff>
    </xdr:to>
    <xdr:sp macro="" textlink="">
      <xdr:nvSpPr>
        <xdr:cNvPr id="64" name="Freeform 63">
          <a:extLst>
            <a:ext uri="{FF2B5EF4-FFF2-40B4-BE49-F238E27FC236}">
              <a16:creationId xmlns:a16="http://schemas.microsoft.com/office/drawing/2014/main" id="{00000000-0008-0000-1600-000040000000}"/>
            </a:ext>
          </a:extLst>
        </xdr:cNvPr>
        <xdr:cNvSpPr>
          <a:spLocks/>
        </xdr:cNvSpPr>
      </xdr:nvSpPr>
      <xdr:spPr bwMode="auto">
        <a:xfrm>
          <a:off x="563880" y="3436620"/>
          <a:ext cx="838200" cy="33528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26</xdr:row>
      <xdr:rowOff>0</xdr:rowOff>
    </xdr:from>
    <xdr:to>
      <xdr:col>8</xdr:col>
      <xdr:colOff>381000</xdr:colOff>
      <xdr:row>27</xdr:row>
      <xdr:rowOff>7620</xdr:rowOff>
    </xdr:to>
    <xdr:sp macro="" textlink="">
      <xdr:nvSpPr>
        <xdr:cNvPr id="65" name="Line 64">
          <a:extLst>
            <a:ext uri="{FF2B5EF4-FFF2-40B4-BE49-F238E27FC236}">
              <a16:creationId xmlns:a16="http://schemas.microsoft.com/office/drawing/2014/main" id="{00000000-0008-0000-1600-000041000000}"/>
            </a:ext>
          </a:extLst>
        </xdr:cNvPr>
        <xdr:cNvSpPr>
          <a:spLocks noChangeShapeType="1"/>
        </xdr:cNvSpPr>
      </xdr:nvSpPr>
      <xdr:spPr bwMode="auto">
        <a:xfrm>
          <a:off x="3238500" y="4442460"/>
          <a:ext cx="0" cy="1752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28</xdr:row>
      <xdr:rowOff>7620</xdr:rowOff>
    </xdr:from>
    <xdr:to>
      <xdr:col>8</xdr:col>
      <xdr:colOff>381000</xdr:colOff>
      <xdr:row>30</xdr:row>
      <xdr:rowOff>7620</xdr:rowOff>
    </xdr:to>
    <xdr:sp macro="" textlink="">
      <xdr:nvSpPr>
        <xdr:cNvPr id="66" name="Line 65">
          <a:extLst>
            <a:ext uri="{FF2B5EF4-FFF2-40B4-BE49-F238E27FC236}">
              <a16:creationId xmlns:a16="http://schemas.microsoft.com/office/drawing/2014/main" id="{00000000-0008-0000-1600-000042000000}"/>
            </a:ext>
          </a:extLst>
        </xdr:cNvPr>
        <xdr:cNvSpPr>
          <a:spLocks noChangeShapeType="1"/>
        </xdr:cNvSpPr>
      </xdr:nvSpPr>
      <xdr:spPr bwMode="auto">
        <a:xfrm>
          <a:off x="3238500" y="4785360"/>
          <a:ext cx="0" cy="3352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31</xdr:row>
      <xdr:rowOff>83820</xdr:rowOff>
    </xdr:from>
    <xdr:to>
      <xdr:col>8</xdr:col>
      <xdr:colOff>0</xdr:colOff>
      <xdr:row>31</xdr:row>
      <xdr:rowOff>83820</xdr:rowOff>
    </xdr:to>
    <xdr:sp macro="" textlink="">
      <xdr:nvSpPr>
        <xdr:cNvPr id="67" name="Line 66">
          <a:extLst>
            <a:ext uri="{FF2B5EF4-FFF2-40B4-BE49-F238E27FC236}">
              <a16:creationId xmlns:a16="http://schemas.microsoft.com/office/drawing/2014/main" id="{00000000-0008-0000-1600-000043000000}"/>
            </a:ext>
          </a:extLst>
        </xdr:cNvPr>
        <xdr:cNvSpPr>
          <a:spLocks noChangeShapeType="1"/>
        </xdr:cNvSpPr>
      </xdr:nvSpPr>
      <xdr:spPr bwMode="auto">
        <a:xfrm>
          <a:off x="1965960" y="5364480"/>
          <a:ext cx="8915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29</xdr:row>
      <xdr:rowOff>0</xdr:rowOff>
    </xdr:from>
    <xdr:to>
      <xdr:col>3</xdr:col>
      <xdr:colOff>480060</xdr:colOff>
      <xdr:row>31</xdr:row>
      <xdr:rowOff>0</xdr:rowOff>
    </xdr:to>
    <xdr:sp macro="" textlink="">
      <xdr:nvSpPr>
        <xdr:cNvPr id="68" name="Line 67">
          <a:extLst>
            <a:ext uri="{FF2B5EF4-FFF2-40B4-BE49-F238E27FC236}">
              <a16:creationId xmlns:a16="http://schemas.microsoft.com/office/drawing/2014/main" id="{00000000-0008-0000-1600-000044000000}"/>
            </a:ext>
          </a:extLst>
        </xdr:cNvPr>
        <xdr:cNvSpPr>
          <a:spLocks noChangeShapeType="1"/>
        </xdr:cNvSpPr>
      </xdr:nvSpPr>
      <xdr:spPr bwMode="auto">
        <a:xfrm>
          <a:off x="1607820" y="4945380"/>
          <a:ext cx="0" cy="3352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29</xdr:row>
      <xdr:rowOff>0</xdr:rowOff>
    </xdr:from>
    <xdr:to>
      <xdr:col>3</xdr:col>
      <xdr:colOff>274320</xdr:colOff>
      <xdr:row>31</xdr:row>
      <xdr:rowOff>0</xdr:rowOff>
    </xdr:to>
    <xdr:sp macro="" textlink="">
      <xdr:nvSpPr>
        <xdr:cNvPr id="69" name="Freeform 68">
          <a:extLst>
            <a:ext uri="{FF2B5EF4-FFF2-40B4-BE49-F238E27FC236}">
              <a16:creationId xmlns:a16="http://schemas.microsoft.com/office/drawing/2014/main" id="{00000000-0008-0000-1600-000045000000}"/>
            </a:ext>
          </a:extLst>
        </xdr:cNvPr>
        <xdr:cNvSpPr>
          <a:spLocks/>
        </xdr:cNvSpPr>
      </xdr:nvSpPr>
      <xdr:spPr bwMode="auto">
        <a:xfrm>
          <a:off x="563880" y="4945380"/>
          <a:ext cx="838200" cy="33528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33</xdr:row>
      <xdr:rowOff>0</xdr:rowOff>
    </xdr:from>
    <xdr:to>
      <xdr:col>8</xdr:col>
      <xdr:colOff>381000</xdr:colOff>
      <xdr:row>34</xdr:row>
      <xdr:rowOff>7620</xdr:rowOff>
    </xdr:to>
    <xdr:sp macro="" textlink="">
      <xdr:nvSpPr>
        <xdr:cNvPr id="70" name="Line 69">
          <a:extLst>
            <a:ext uri="{FF2B5EF4-FFF2-40B4-BE49-F238E27FC236}">
              <a16:creationId xmlns:a16="http://schemas.microsoft.com/office/drawing/2014/main" id="{00000000-0008-0000-1600-000046000000}"/>
            </a:ext>
          </a:extLst>
        </xdr:cNvPr>
        <xdr:cNvSpPr>
          <a:spLocks noChangeShapeType="1"/>
        </xdr:cNvSpPr>
      </xdr:nvSpPr>
      <xdr:spPr bwMode="auto">
        <a:xfrm>
          <a:off x="3238500" y="5615940"/>
          <a:ext cx="0" cy="1752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35</xdr:row>
      <xdr:rowOff>0</xdr:rowOff>
    </xdr:from>
    <xdr:to>
      <xdr:col>8</xdr:col>
      <xdr:colOff>381000</xdr:colOff>
      <xdr:row>36</xdr:row>
      <xdr:rowOff>7620</xdr:rowOff>
    </xdr:to>
    <xdr:sp macro="" textlink="">
      <xdr:nvSpPr>
        <xdr:cNvPr id="71" name="Line 70">
          <a:extLst>
            <a:ext uri="{FF2B5EF4-FFF2-40B4-BE49-F238E27FC236}">
              <a16:creationId xmlns:a16="http://schemas.microsoft.com/office/drawing/2014/main" id="{00000000-0008-0000-1600-000047000000}"/>
            </a:ext>
          </a:extLst>
        </xdr:cNvPr>
        <xdr:cNvSpPr>
          <a:spLocks noChangeShapeType="1"/>
        </xdr:cNvSpPr>
      </xdr:nvSpPr>
      <xdr:spPr bwMode="auto">
        <a:xfrm>
          <a:off x="3238500" y="5951220"/>
          <a:ext cx="0" cy="1752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396240</xdr:colOff>
      <xdr:row>45</xdr:row>
      <xdr:rowOff>0</xdr:rowOff>
    </xdr:from>
    <xdr:to>
      <xdr:col>1</xdr:col>
      <xdr:colOff>396240</xdr:colOff>
      <xdr:row>46</xdr:row>
      <xdr:rowOff>30480</xdr:rowOff>
    </xdr:to>
    <xdr:sp macro="" textlink="">
      <xdr:nvSpPr>
        <xdr:cNvPr id="72" name="Line 71">
          <a:extLst>
            <a:ext uri="{FF2B5EF4-FFF2-40B4-BE49-F238E27FC236}">
              <a16:creationId xmlns:a16="http://schemas.microsoft.com/office/drawing/2014/main" id="{00000000-0008-0000-1600-000048000000}"/>
            </a:ext>
          </a:extLst>
        </xdr:cNvPr>
        <xdr:cNvSpPr>
          <a:spLocks noChangeShapeType="1"/>
        </xdr:cNvSpPr>
      </xdr:nvSpPr>
      <xdr:spPr bwMode="auto">
        <a:xfrm>
          <a:off x="541020" y="7322820"/>
          <a:ext cx="0" cy="1981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411480</xdr:colOff>
      <xdr:row>44</xdr:row>
      <xdr:rowOff>0</xdr:rowOff>
    </xdr:from>
    <xdr:to>
      <xdr:col>3</xdr:col>
      <xdr:colOff>411480</xdr:colOff>
      <xdr:row>45</xdr:row>
      <xdr:rowOff>30480</xdr:rowOff>
    </xdr:to>
    <xdr:sp macro="" textlink="">
      <xdr:nvSpPr>
        <xdr:cNvPr id="73" name="Line 72">
          <a:extLst>
            <a:ext uri="{FF2B5EF4-FFF2-40B4-BE49-F238E27FC236}">
              <a16:creationId xmlns:a16="http://schemas.microsoft.com/office/drawing/2014/main" id="{00000000-0008-0000-1600-000049000000}"/>
            </a:ext>
          </a:extLst>
        </xdr:cNvPr>
        <xdr:cNvSpPr>
          <a:spLocks noChangeShapeType="1"/>
        </xdr:cNvSpPr>
      </xdr:nvSpPr>
      <xdr:spPr bwMode="auto">
        <a:xfrm>
          <a:off x="1539240" y="7155180"/>
          <a:ext cx="0" cy="1981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46</xdr:row>
      <xdr:rowOff>91440</xdr:rowOff>
    </xdr:from>
    <xdr:to>
      <xdr:col>8</xdr:col>
      <xdr:colOff>7620</xdr:colOff>
      <xdr:row>46</xdr:row>
      <xdr:rowOff>91440</xdr:rowOff>
    </xdr:to>
    <xdr:sp macro="" textlink="">
      <xdr:nvSpPr>
        <xdr:cNvPr id="74" name="Line 73">
          <a:extLst>
            <a:ext uri="{FF2B5EF4-FFF2-40B4-BE49-F238E27FC236}">
              <a16:creationId xmlns:a16="http://schemas.microsoft.com/office/drawing/2014/main" id="{00000000-0008-0000-1600-00004A000000}"/>
            </a:ext>
          </a:extLst>
        </xdr:cNvPr>
        <xdr:cNvSpPr>
          <a:spLocks noChangeShapeType="1"/>
        </xdr:cNvSpPr>
      </xdr:nvSpPr>
      <xdr:spPr bwMode="auto">
        <a:xfrm>
          <a:off x="1965960" y="7581900"/>
          <a:ext cx="8991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xdr:col>
      <xdr:colOff>0</xdr:colOff>
      <xdr:row>47</xdr:row>
      <xdr:rowOff>91440</xdr:rowOff>
    </xdr:from>
    <xdr:to>
      <xdr:col>8</xdr:col>
      <xdr:colOff>0</xdr:colOff>
      <xdr:row>47</xdr:row>
      <xdr:rowOff>91440</xdr:rowOff>
    </xdr:to>
    <xdr:sp macro="" textlink="">
      <xdr:nvSpPr>
        <xdr:cNvPr id="75" name="Line 74">
          <a:extLst>
            <a:ext uri="{FF2B5EF4-FFF2-40B4-BE49-F238E27FC236}">
              <a16:creationId xmlns:a16="http://schemas.microsoft.com/office/drawing/2014/main" id="{00000000-0008-0000-1600-00004B000000}"/>
            </a:ext>
          </a:extLst>
        </xdr:cNvPr>
        <xdr:cNvSpPr>
          <a:spLocks noChangeShapeType="1"/>
        </xdr:cNvSpPr>
      </xdr:nvSpPr>
      <xdr:spPr bwMode="auto">
        <a:xfrm>
          <a:off x="982980" y="7749540"/>
          <a:ext cx="187452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48</xdr:row>
      <xdr:rowOff>0</xdr:rowOff>
    </xdr:from>
    <xdr:to>
      <xdr:col>8</xdr:col>
      <xdr:colOff>381000</xdr:colOff>
      <xdr:row>50</xdr:row>
      <xdr:rowOff>0</xdr:rowOff>
    </xdr:to>
    <xdr:sp macro="" textlink="">
      <xdr:nvSpPr>
        <xdr:cNvPr id="76" name="Line 75">
          <a:extLst>
            <a:ext uri="{FF2B5EF4-FFF2-40B4-BE49-F238E27FC236}">
              <a16:creationId xmlns:a16="http://schemas.microsoft.com/office/drawing/2014/main" id="{00000000-0008-0000-1600-00004C000000}"/>
            </a:ext>
          </a:extLst>
        </xdr:cNvPr>
        <xdr:cNvSpPr>
          <a:spLocks noChangeShapeType="1"/>
        </xdr:cNvSpPr>
      </xdr:nvSpPr>
      <xdr:spPr bwMode="auto">
        <a:xfrm>
          <a:off x="3238500" y="7825740"/>
          <a:ext cx="0" cy="3352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29</xdr:row>
      <xdr:rowOff>0</xdr:rowOff>
    </xdr:from>
    <xdr:to>
      <xdr:col>24</xdr:col>
      <xdr:colOff>0</xdr:colOff>
      <xdr:row>29</xdr:row>
      <xdr:rowOff>0</xdr:rowOff>
    </xdr:to>
    <xdr:sp macro="" textlink="">
      <xdr:nvSpPr>
        <xdr:cNvPr id="77" name="Line 76">
          <a:extLst>
            <a:ext uri="{FF2B5EF4-FFF2-40B4-BE49-F238E27FC236}">
              <a16:creationId xmlns:a16="http://schemas.microsoft.com/office/drawing/2014/main" id="{00000000-0008-0000-1600-00004D000000}"/>
            </a:ext>
          </a:extLst>
        </xdr:cNvPr>
        <xdr:cNvSpPr>
          <a:spLocks noChangeShapeType="1"/>
        </xdr:cNvSpPr>
      </xdr:nvSpPr>
      <xdr:spPr bwMode="auto">
        <a:xfrm>
          <a:off x="7802880" y="4945380"/>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59</xdr:row>
      <xdr:rowOff>7620</xdr:rowOff>
    </xdr:from>
    <xdr:to>
      <xdr:col>8</xdr:col>
      <xdr:colOff>381000</xdr:colOff>
      <xdr:row>60</xdr:row>
      <xdr:rowOff>7620</xdr:rowOff>
    </xdr:to>
    <xdr:sp macro="" textlink="">
      <xdr:nvSpPr>
        <xdr:cNvPr id="78" name="Line 77">
          <a:extLst>
            <a:ext uri="{FF2B5EF4-FFF2-40B4-BE49-F238E27FC236}">
              <a16:creationId xmlns:a16="http://schemas.microsoft.com/office/drawing/2014/main" id="{00000000-0008-0000-1600-00004E000000}"/>
            </a:ext>
          </a:extLst>
        </xdr:cNvPr>
        <xdr:cNvSpPr>
          <a:spLocks noChangeShapeType="1"/>
        </xdr:cNvSpPr>
      </xdr:nvSpPr>
      <xdr:spPr bwMode="auto">
        <a:xfrm>
          <a:off x="3238500" y="9677400"/>
          <a:ext cx="0" cy="1676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61</xdr:row>
      <xdr:rowOff>0</xdr:rowOff>
    </xdr:from>
    <xdr:to>
      <xdr:col>8</xdr:col>
      <xdr:colOff>381000</xdr:colOff>
      <xdr:row>62</xdr:row>
      <xdr:rowOff>7620</xdr:rowOff>
    </xdr:to>
    <xdr:sp macro="" textlink="">
      <xdr:nvSpPr>
        <xdr:cNvPr id="79" name="Line 78">
          <a:extLst>
            <a:ext uri="{FF2B5EF4-FFF2-40B4-BE49-F238E27FC236}">
              <a16:creationId xmlns:a16="http://schemas.microsoft.com/office/drawing/2014/main" id="{00000000-0008-0000-1600-00004F000000}"/>
            </a:ext>
          </a:extLst>
        </xdr:cNvPr>
        <xdr:cNvSpPr>
          <a:spLocks noChangeShapeType="1"/>
        </xdr:cNvSpPr>
      </xdr:nvSpPr>
      <xdr:spPr bwMode="auto">
        <a:xfrm>
          <a:off x="3238500" y="10005060"/>
          <a:ext cx="0" cy="1752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411480</xdr:colOff>
      <xdr:row>55</xdr:row>
      <xdr:rowOff>0</xdr:rowOff>
    </xdr:from>
    <xdr:to>
      <xdr:col>3</xdr:col>
      <xdr:colOff>411480</xdr:colOff>
      <xdr:row>56</xdr:row>
      <xdr:rowOff>30480</xdr:rowOff>
    </xdr:to>
    <xdr:sp macro="" textlink="">
      <xdr:nvSpPr>
        <xdr:cNvPr id="80" name="Line 79">
          <a:extLst>
            <a:ext uri="{FF2B5EF4-FFF2-40B4-BE49-F238E27FC236}">
              <a16:creationId xmlns:a16="http://schemas.microsoft.com/office/drawing/2014/main" id="{00000000-0008-0000-1600-000050000000}"/>
            </a:ext>
          </a:extLst>
        </xdr:cNvPr>
        <xdr:cNvSpPr>
          <a:spLocks noChangeShapeType="1"/>
        </xdr:cNvSpPr>
      </xdr:nvSpPr>
      <xdr:spPr bwMode="auto">
        <a:xfrm>
          <a:off x="1539240" y="8999220"/>
          <a:ext cx="0" cy="1981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57</xdr:row>
      <xdr:rowOff>91440</xdr:rowOff>
    </xdr:from>
    <xdr:to>
      <xdr:col>8</xdr:col>
      <xdr:colOff>7620</xdr:colOff>
      <xdr:row>57</xdr:row>
      <xdr:rowOff>91440</xdr:rowOff>
    </xdr:to>
    <xdr:sp macro="" textlink="">
      <xdr:nvSpPr>
        <xdr:cNvPr id="81" name="Line 80">
          <a:extLst>
            <a:ext uri="{FF2B5EF4-FFF2-40B4-BE49-F238E27FC236}">
              <a16:creationId xmlns:a16="http://schemas.microsoft.com/office/drawing/2014/main" id="{00000000-0008-0000-1600-000051000000}"/>
            </a:ext>
          </a:extLst>
        </xdr:cNvPr>
        <xdr:cNvSpPr>
          <a:spLocks noChangeShapeType="1"/>
        </xdr:cNvSpPr>
      </xdr:nvSpPr>
      <xdr:spPr bwMode="auto">
        <a:xfrm>
          <a:off x="1965960" y="9425940"/>
          <a:ext cx="8991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63</xdr:row>
      <xdr:rowOff>0</xdr:rowOff>
    </xdr:from>
    <xdr:to>
      <xdr:col>8</xdr:col>
      <xdr:colOff>381000</xdr:colOff>
      <xdr:row>66</xdr:row>
      <xdr:rowOff>0</xdr:rowOff>
    </xdr:to>
    <xdr:sp macro="" textlink="">
      <xdr:nvSpPr>
        <xdr:cNvPr id="82" name="Line 81">
          <a:extLst>
            <a:ext uri="{FF2B5EF4-FFF2-40B4-BE49-F238E27FC236}">
              <a16:creationId xmlns:a16="http://schemas.microsoft.com/office/drawing/2014/main" id="{00000000-0008-0000-1600-000052000000}"/>
            </a:ext>
          </a:extLst>
        </xdr:cNvPr>
        <xdr:cNvSpPr>
          <a:spLocks noChangeShapeType="1"/>
        </xdr:cNvSpPr>
      </xdr:nvSpPr>
      <xdr:spPr bwMode="auto">
        <a:xfrm>
          <a:off x="3238500" y="10340340"/>
          <a:ext cx="0" cy="5029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66</xdr:row>
      <xdr:rowOff>83820</xdr:rowOff>
    </xdr:from>
    <xdr:to>
      <xdr:col>8</xdr:col>
      <xdr:colOff>0</xdr:colOff>
      <xdr:row>66</xdr:row>
      <xdr:rowOff>83820</xdr:rowOff>
    </xdr:to>
    <xdr:sp macro="" textlink="">
      <xdr:nvSpPr>
        <xdr:cNvPr id="83" name="Line 82">
          <a:extLst>
            <a:ext uri="{FF2B5EF4-FFF2-40B4-BE49-F238E27FC236}">
              <a16:creationId xmlns:a16="http://schemas.microsoft.com/office/drawing/2014/main" id="{00000000-0008-0000-1600-000053000000}"/>
            </a:ext>
          </a:extLst>
        </xdr:cNvPr>
        <xdr:cNvSpPr>
          <a:spLocks noChangeShapeType="1"/>
        </xdr:cNvSpPr>
      </xdr:nvSpPr>
      <xdr:spPr bwMode="auto">
        <a:xfrm>
          <a:off x="1965960" y="10927080"/>
          <a:ext cx="8915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64</xdr:row>
      <xdr:rowOff>0</xdr:rowOff>
    </xdr:from>
    <xdr:to>
      <xdr:col>3</xdr:col>
      <xdr:colOff>480060</xdr:colOff>
      <xdr:row>66</xdr:row>
      <xdr:rowOff>0</xdr:rowOff>
    </xdr:to>
    <xdr:sp macro="" textlink="">
      <xdr:nvSpPr>
        <xdr:cNvPr id="84" name="Line 83">
          <a:extLst>
            <a:ext uri="{FF2B5EF4-FFF2-40B4-BE49-F238E27FC236}">
              <a16:creationId xmlns:a16="http://schemas.microsoft.com/office/drawing/2014/main" id="{00000000-0008-0000-1600-000054000000}"/>
            </a:ext>
          </a:extLst>
        </xdr:cNvPr>
        <xdr:cNvSpPr>
          <a:spLocks noChangeShapeType="1"/>
        </xdr:cNvSpPr>
      </xdr:nvSpPr>
      <xdr:spPr bwMode="auto">
        <a:xfrm>
          <a:off x="1607820" y="10507980"/>
          <a:ext cx="0" cy="3352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64</xdr:row>
      <xdr:rowOff>0</xdr:rowOff>
    </xdr:from>
    <xdr:to>
      <xdr:col>3</xdr:col>
      <xdr:colOff>274320</xdr:colOff>
      <xdr:row>66</xdr:row>
      <xdr:rowOff>0</xdr:rowOff>
    </xdr:to>
    <xdr:sp macro="" textlink="">
      <xdr:nvSpPr>
        <xdr:cNvPr id="85" name="Freeform 84">
          <a:extLst>
            <a:ext uri="{FF2B5EF4-FFF2-40B4-BE49-F238E27FC236}">
              <a16:creationId xmlns:a16="http://schemas.microsoft.com/office/drawing/2014/main" id="{00000000-0008-0000-1600-000055000000}"/>
            </a:ext>
          </a:extLst>
        </xdr:cNvPr>
        <xdr:cNvSpPr>
          <a:spLocks/>
        </xdr:cNvSpPr>
      </xdr:nvSpPr>
      <xdr:spPr bwMode="auto">
        <a:xfrm>
          <a:off x="563880" y="10507980"/>
          <a:ext cx="838200" cy="33528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68</xdr:row>
      <xdr:rowOff>7620</xdr:rowOff>
    </xdr:from>
    <xdr:to>
      <xdr:col>8</xdr:col>
      <xdr:colOff>381000</xdr:colOff>
      <xdr:row>69</xdr:row>
      <xdr:rowOff>7620</xdr:rowOff>
    </xdr:to>
    <xdr:sp macro="" textlink="">
      <xdr:nvSpPr>
        <xdr:cNvPr id="86" name="Line 85">
          <a:extLst>
            <a:ext uri="{FF2B5EF4-FFF2-40B4-BE49-F238E27FC236}">
              <a16:creationId xmlns:a16="http://schemas.microsoft.com/office/drawing/2014/main" id="{00000000-0008-0000-1600-000056000000}"/>
            </a:ext>
          </a:extLst>
        </xdr:cNvPr>
        <xdr:cNvSpPr>
          <a:spLocks noChangeShapeType="1"/>
        </xdr:cNvSpPr>
      </xdr:nvSpPr>
      <xdr:spPr bwMode="auto">
        <a:xfrm>
          <a:off x="3238500" y="11186160"/>
          <a:ext cx="0" cy="1676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70</xdr:row>
      <xdr:rowOff>0</xdr:rowOff>
    </xdr:from>
    <xdr:to>
      <xdr:col>8</xdr:col>
      <xdr:colOff>381000</xdr:colOff>
      <xdr:row>71</xdr:row>
      <xdr:rowOff>7620</xdr:rowOff>
    </xdr:to>
    <xdr:sp macro="" textlink="">
      <xdr:nvSpPr>
        <xdr:cNvPr id="87" name="Line 86">
          <a:extLst>
            <a:ext uri="{FF2B5EF4-FFF2-40B4-BE49-F238E27FC236}">
              <a16:creationId xmlns:a16="http://schemas.microsoft.com/office/drawing/2014/main" id="{00000000-0008-0000-1600-000057000000}"/>
            </a:ext>
          </a:extLst>
        </xdr:cNvPr>
        <xdr:cNvSpPr>
          <a:spLocks noChangeShapeType="1"/>
        </xdr:cNvSpPr>
      </xdr:nvSpPr>
      <xdr:spPr bwMode="auto">
        <a:xfrm>
          <a:off x="3238500" y="11513820"/>
          <a:ext cx="0" cy="1752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80</xdr:row>
      <xdr:rowOff>91440</xdr:rowOff>
    </xdr:from>
    <xdr:to>
      <xdr:col>14</xdr:col>
      <xdr:colOff>15240</xdr:colOff>
      <xdr:row>80</xdr:row>
      <xdr:rowOff>91440</xdr:rowOff>
    </xdr:to>
    <xdr:sp macro="" textlink="">
      <xdr:nvSpPr>
        <xdr:cNvPr id="88" name="Line 87">
          <a:extLst>
            <a:ext uri="{FF2B5EF4-FFF2-40B4-BE49-F238E27FC236}">
              <a16:creationId xmlns:a16="http://schemas.microsoft.com/office/drawing/2014/main" id="{00000000-0008-0000-1600-000058000000}"/>
            </a:ext>
          </a:extLst>
        </xdr:cNvPr>
        <xdr:cNvSpPr>
          <a:spLocks noChangeShapeType="1"/>
        </xdr:cNvSpPr>
      </xdr:nvSpPr>
      <xdr:spPr bwMode="auto">
        <a:xfrm>
          <a:off x="3703320" y="13281660"/>
          <a:ext cx="10515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77</xdr:row>
      <xdr:rowOff>7620</xdr:rowOff>
    </xdr:from>
    <xdr:to>
      <xdr:col>8</xdr:col>
      <xdr:colOff>381000</xdr:colOff>
      <xdr:row>78</xdr:row>
      <xdr:rowOff>7620</xdr:rowOff>
    </xdr:to>
    <xdr:sp macro="" textlink="">
      <xdr:nvSpPr>
        <xdr:cNvPr id="89" name="Line 88">
          <a:extLst>
            <a:ext uri="{FF2B5EF4-FFF2-40B4-BE49-F238E27FC236}">
              <a16:creationId xmlns:a16="http://schemas.microsoft.com/office/drawing/2014/main" id="{00000000-0008-0000-1600-000059000000}"/>
            </a:ext>
          </a:extLst>
        </xdr:cNvPr>
        <xdr:cNvSpPr>
          <a:spLocks noChangeShapeType="1"/>
        </xdr:cNvSpPr>
      </xdr:nvSpPr>
      <xdr:spPr bwMode="auto">
        <a:xfrm>
          <a:off x="3238500" y="12694920"/>
          <a:ext cx="0" cy="1676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79</xdr:row>
      <xdr:rowOff>0</xdr:rowOff>
    </xdr:from>
    <xdr:to>
      <xdr:col>8</xdr:col>
      <xdr:colOff>381000</xdr:colOff>
      <xdr:row>80</xdr:row>
      <xdr:rowOff>7620</xdr:rowOff>
    </xdr:to>
    <xdr:sp macro="" textlink="">
      <xdr:nvSpPr>
        <xdr:cNvPr id="90" name="Line 89">
          <a:extLst>
            <a:ext uri="{FF2B5EF4-FFF2-40B4-BE49-F238E27FC236}">
              <a16:creationId xmlns:a16="http://schemas.microsoft.com/office/drawing/2014/main" id="{00000000-0008-0000-1600-00005A000000}"/>
            </a:ext>
          </a:extLst>
        </xdr:cNvPr>
        <xdr:cNvSpPr>
          <a:spLocks noChangeShapeType="1"/>
        </xdr:cNvSpPr>
      </xdr:nvSpPr>
      <xdr:spPr bwMode="auto">
        <a:xfrm>
          <a:off x="3238500" y="13022580"/>
          <a:ext cx="0" cy="1752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75</xdr:row>
      <xdr:rowOff>83820</xdr:rowOff>
    </xdr:from>
    <xdr:to>
      <xdr:col>8</xdr:col>
      <xdr:colOff>0</xdr:colOff>
      <xdr:row>75</xdr:row>
      <xdr:rowOff>83820</xdr:rowOff>
    </xdr:to>
    <xdr:sp macro="" textlink="">
      <xdr:nvSpPr>
        <xdr:cNvPr id="91" name="Line 90">
          <a:extLst>
            <a:ext uri="{FF2B5EF4-FFF2-40B4-BE49-F238E27FC236}">
              <a16:creationId xmlns:a16="http://schemas.microsoft.com/office/drawing/2014/main" id="{00000000-0008-0000-1600-00005B000000}"/>
            </a:ext>
          </a:extLst>
        </xdr:cNvPr>
        <xdr:cNvSpPr>
          <a:spLocks noChangeShapeType="1"/>
        </xdr:cNvSpPr>
      </xdr:nvSpPr>
      <xdr:spPr bwMode="auto">
        <a:xfrm>
          <a:off x="1965960" y="12435840"/>
          <a:ext cx="8915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73</xdr:row>
      <xdr:rowOff>0</xdr:rowOff>
    </xdr:from>
    <xdr:to>
      <xdr:col>3</xdr:col>
      <xdr:colOff>480060</xdr:colOff>
      <xdr:row>75</xdr:row>
      <xdr:rowOff>0</xdr:rowOff>
    </xdr:to>
    <xdr:sp macro="" textlink="">
      <xdr:nvSpPr>
        <xdr:cNvPr id="92" name="Line 91">
          <a:extLst>
            <a:ext uri="{FF2B5EF4-FFF2-40B4-BE49-F238E27FC236}">
              <a16:creationId xmlns:a16="http://schemas.microsoft.com/office/drawing/2014/main" id="{00000000-0008-0000-1600-00005C000000}"/>
            </a:ext>
          </a:extLst>
        </xdr:cNvPr>
        <xdr:cNvSpPr>
          <a:spLocks noChangeShapeType="1"/>
        </xdr:cNvSpPr>
      </xdr:nvSpPr>
      <xdr:spPr bwMode="auto">
        <a:xfrm>
          <a:off x="1607820" y="12016740"/>
          <a:ext cx="0" cy="3352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73</xdr:row>
      <xdr:rowOff>0</xdr:rowOff>
    </xdr:from>
    <xdr:to>
      <xdr:col>3</xdr:col>
      <xdr:colOff>274320</xdr:colOff>
      <xdr:row>75</xdr:row>
      <xdr:rowOff>0</xdr:rowOff>
    </xdr:to>
    <xdr:sp macro="" textlink="">
      <xdr:nvSpPr>
        <xdr:cNvPr id="93" name="Freeform 92">
          <a:extLst>
            <a:ext uri="{FF2B5EF4-FFF2-40B4-BE49-F238E27FC236}">
              <a16:creationId xmlns:a16="http://schemas.microsoft.com/office/drawing/2014/main" id="{00000000-0008-0000-1600-00005D000000}"/>
            </a:ext>
          </a:extLst>
        </xdr:cNvPr>
        <xdr:cNvSpPr>
          <a:spLocks/>
        </xdr:cNvSpPr>
      </xdr:nvSpPr>
      <xdr:spPr bwMode="auto">
        <a:xfrm>
          <a:off x="563880" y="12016740"/>
          <a:ext cx="838200" cy="33528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0</xdr:colOff>
      <xdr:row>84</xdr:row>
      <xdr:rowOff>83820</xdr:rowOff>
    </xdr:from>
    <xdr:to>
      <xdr:col>8</xdr:col>
      <xdr:colOff>0</xdr:colOff>
      <xdr:row>84</xdr:row>
      <xdr:rowOff>83820</xdr:rowOff>
    </xdr:to>
    <xdr:sp macro="" textlink="">
      <xdr:nvSpPr>
        <xdr:cNvPr id="94" name="Line 93">
          <a:extLst>
            <a:ext uri="{FF2B5EF4-FFF2-40B4-BE49-F238E27FC236}">
              <a16:creationId xmlns:a16="http://schemas.microsoft.com/office/drawing/2014/main" id="{00000000-0008-0000-1600-00005E000000}"/>
            </a:ext>
          </a:extLst>
        </xdr:cNvPr>
        <xdr:cNvSpPr>
          <a:spLocks noChangeShapeType="1"/>
        </xdr:cNvSpPr>
      </xdr:nvSpPr>
      <xdr:spPr bwMode="auto">
        <a:xfrm>
          <a:off x="1965960" y="13944600"/>
          <a:ext cx="8915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82</xdr:row>
      <xdr:rowOff>0</xdr:rowOff>
    </xdr:from>
    <xdr:to>
      <xdr:col>3</xdr:col>
      <xdr:colOff>480060</xdr:colOff>
      <xdr:row>84</xdr:row>
      <xdr:rowOff>0</xdr:rowOff>
    </xdr:to>
    <xdr:sp macro="" textlink="">
      <xdr:nvSpPr>
        <xdr:cNvPr id="95" name="Line 94">
          <a:extLst>
            <a:ext uri="{FF2B5EF4-FFF2-40B4-BE49-F238E27FC236}">
              <a16:creationId xmlns:a16="http://schemas.microsoft.com/office/drawing/2014/main" id="{00000000-0008-0000-1600-00005F000000}"/>
            </a:ext>
          </a:extLst>
        </xdr:cNvPr>
        <xdr:cNvSpPr>
          <a:spLocks noChangeShapeType="1"/>
        </xdr:cNvSpPr>
      </xdr:nvSpPr>
      <xdr:spPr bwMode="auto">
        <a:xfrm>
          <a:off x="1607820" y="13525500"/>
          <a:ext cx="0" cy="3352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82</xdr:row>
      <xdr:rowOff>0</xdr:rowOff>
    </xdr:from>
    <xdr:to>
      <xdr:col>3</xdr:col>
      <xdr:colOff>274320</xdr:colOff>
      <xdr:row>84</xdr:row>
      <xdr:rowOff>0</xdr:rowOff>
    </xdr:to>
    <xdr:sp macro="" textlink="">
      <xdr:nvSpPr>
        <xdr:cNvPr id="96" name="Freeform 95">
          <a:extLst>
            <a:ext uri="{FF2B5EF4-FFF2-40B4-BE49-F238E27FC236}">
              <a16:creationId xmlns:a16="http://schemas.microsoft.com/office/drawing/2014/main" id="{00000000-0008-0000-1600-000060000000}"/>
            </a:ext>
          </a:extLst>
        </xdr:cNvPr>
        <xdr:cNvSpPr>
          <a:spLocks/>
        </xdr:cNvSpPr>
      </xdr:nvSpPr>
      <xdr:spPr bwMode="auto">
        <a:xfrm>
          <a:off x="563880" y="13525500"/>
          <a:ext cx="838200" cy="33528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86</xdr:row>
      <xdr:rowOff>7620</xdr:rowOff>
    </xdr:from>
    <xdr:to>
      <xdr:col>8</xdr:col>
      <xdr:colOff>381000</xdr:colOff>
      <xdr:row>87</xdr:row>
      <xdr:rowOff>7620</xdr:rowOff>
    </xdr:to>
    <xdr:sp macro="" textlink="">
      <xdr:nvSpPr>
        <xdr:cNvPr id="97" name="Line 96">
          <a:extLst>
            <a:ext uri="{FF2B5EF4-FFF2-40B4-BE49-F238E27FC236}">
              <a16:creationId xmlns:a16="http://schemas.microsoft.com/office/drawing/2014/main" id="{00000000-0008-0000-1600-000061000000}"/>
            </a:ext>
          </a:extLst>
        </xdr:cNvPr>
        <xdr:cNvSpPr>
          <a:spLocks noChangeShapeType="1"/>
        </xdr:cNvSpPr>
      </xdr:nvSpPr>
      <xdr:spPr bwMode="auto">
        <a:xfrm>
          <a:off x="3238500" y="14203680"/>
          <a:ext cx="0" cy="1676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88</xdr:row>
      <xdr:rowOff>0</xdr:rowOff>
    </xdr:from>
    <xdr:to>
      <xdr:col>8</xdr:col>
      <xdr:colOff>381000</xdr:colOff>
      <xdr:row>89</xdr:row>
      <xdr:rowOff>7620</xdr:rowOff>
    </xdr:to>
    <xdr:sp macro="" textlink="">
      <xdr:nvSpPr>
        <xdr:cNvPr id="98" name="Line 97">
          <a:extLst>
            <a:ext uri="{FF2B5EF4-FFF2-40B4-BE49-F238E27FC236}">
              <a16:creationId xmlns:a16="http://schemas.microsoft.com/office/drawing/2014/main" id="{00000000-0008-0000-1600-000062000000}"/>
            </a:ext>
          </a:extLst>
        </xdr:cNvPr>
        <xdr:cNvSpPr>
          <a:spLocks noChangeShapeType="1"/>
        </xdr:cNvSpPr>
      </xdr:nvSpPr>
      <xdr:spPr bwMode="auto">
        <a:xfrm>
          <a:off x="3238500" y="14531340"/>
          <a:ext cx="0" cy="1752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7620</xdr:colOff>
      <xdr:row>115</xdr:row>
      <xdr:rowOff>83820</xdr:rowOff>
    </xdr:from>
    <xdr:to>
      <xdr:col>17</xdr:col>
      <xdr:colOff>7620</xdr:colOff>
      <xdr:row>115</xdr:row>
      <xdr:rowOff>83820</xdr:rowOff>
    </xdr:to>
    <xdr:sp macro="" textlink="">
      <xdr:nvSpPr>
        <xdr:cNvPr id="99" name="Line 98">
          <a:extLst>
            <a:ext uri="{FF2B5EF4-FFF2-40B4-BE49-F238E27FC236}">
              <a16:creationId xmlns:a16="http://schemas.microsoft.com/office/drawing/2014/main" id="{00000000-0008-0000-1600-000063000000}"/>
            </a:ext>
          </a:extLst>
        </xdr:cNvPr>
        <xdr:cNvSpPr>
          <a:spLocks noChangeShapeType="1"/>
        </xdr:cNvSpPr>
      </xdr:nvSpPr>
      <xdr:spPr bwMode="auto">
        <a:xfrm>
          <a:off x="5585460" y="18303240"/>
          <a:ext cx="2895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120</xdr:row>
      <xdr:rowOff>7620</xdr:rowOff>
    </xdr:from>
    <xdr:to>
      <xdr:col>8</xdr:col>
      <xdr:colOff>381000</xdr:colOff>
      <xdr:row>121</xdr:row>
      <xdr:rowOff>0</xdr:rowOff>
    </xdr:to>
    <xdr:sp macro="" textlink="">
      <xdr:nvSpPr>
        <xdr:cNvPr id="100" name="Line 99">
          <a:extLst>
            <a:ext uri="{FF2B5EF4-FFF2-40B4-BE49-F238E27FC236}">
              <a16:creationId xmlns:a16="http://schemas.microsoft.com/office/drawing/2014/main" id="{00000000-0008-0000-1600-000064000000}"/>
            </a:ext>
          </a:extLst>
        </xdr:cNvPr>
        <xdr:cNvSpPr>
          <a:spLocks noChangeShapeType="1"/>
        </xdr:cNvSpPr>
      </xdr:nvSpPr>
      <xdr:spPr bwMode="auto">
        <a:xfrm>
          <a:off x="3238500" y="18989040"/>
          <a:ext cx="0" cy="1600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122</xdr:row>
      <xdr:rowOff>7620</xdr:rowOff>
    </xdr:from>
    <xdr:to>
      <xdr:col>8</xdr:col>
      <xdr:colOff>381000</xdr:colOff>
      <xdr:row>123</xdr:row>
      <xdr:rowOff>0</xdr:rowOff>
    </xdr:to>
    <xdr:sp macro="" textlink="">
      <xdr:nvSpPr>
        <xdr:cNvPr id="101" name="Line 100">
          <a:extLst>
            <a:ext uri="{FF2B5EF4-FFF2-40B4-BE49-F238E27FC236}">
              <a16:creationId xmlns:a16="http://schemas.microsoft.com/office/drawing/2014/main" id="{00000000-0008-0000-1600-000065000000}"/>
            </a:ext>
          </a:extLst>
        </xdr:cNvPr>
        <xdr:cNvSpPr>
          <a:spLocks noChangeShapeType="1"/>
        </xdr:cNvSpPr>
      </xdr:nvSpPr>
      <xdr:spPr bwMode="auto">
        <a:xfrm>
          <a:off x="3238500" y="19324320"/>
          <a:ext cx="0" cy="1600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124</xdr:row>
      <xdr:rowOff>15240</xdr:rowOff>
    </xdr:from>
    <xdr:to>
      <xdr:col>8</xdr:col>
      <xdr:colOff>381000</xdr:colOff>
      <xdr:row>125</xdr:row>
      <xdr:rowOff>7620</xdr:rowOff>
    </xdr:to>
    <xdr:sp macro="" textlink="">
      <xdr:nvSpPr>
        <xdr:cNvPr id="102" name="Line 101">
          <a:extLst>
            <a:ext uri="{FF2B5EF4-FFF2-40B4-BE49-F238E27FC236}">
              <a16:creationId xmlns:a16="http://schemas.microsoft.com/office/drawing/2014/main" id="{00000000-0008-0000-1600-000066000000}"/>
            </a:ext>
          </a:extLst>
        </xdr:cNvPr>
        <xdr:cNvSpPr>
          <a:spLocks noChangeShapeType="1"/>
        </xdr:cNvSpPr>
      </xdr:nvSpPr>
      <xdr:spPr bwMode="auto">
        <a:xfrm>
          <a:off x="3238500" y="19667220"/>
          <a:ext cx="0" cy="1600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716280</xdr:colOff>
      <xdr:row>52</xdr:row>
      <xdr:rowOff>0</xdr:rowOff>
    </xdr:from>
    <xdr:to>
      <xdr:col>17</xdr:col>
      <xdr:colOff>0</xdr:colOff>
      <xdr:row>54</xdr:row>
      <xdr:rowOff>7620</xdr:rowOff>
    </xdr:to>
    <xdr:sp macro="" textlink="">
      <xdr:nvSpPr>
        <xdr:cNvPr id="103" name="Line 102">
          <a:extLst>
            <a:ext uri="{FF2B5EF4-FFF2-40B4-BE49-F238E27FC236}">
              <a16:creationId xmlns:a16="http://schemas.microsoft.com/office/drawing/2014/main" id="{00000000-0008-0000-1600-000067000000}"/>
            </a:ext>
          </a:extLst>
        </xdr:cNvPr>
        <xdr:cNvSpPr>
          <a:spLocks noChangeShapeType="1"/>
        </xdr:cNvSpPr>
      </xdr:nvSpPr>
      <xdr:spPr bwMode="auto">
        <a:xfrm flipH="1">
          <a:off x="5455920" y="8496300"/>
          <a:ext cx="41148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19</xdr:col>
      <xdr:colOff>0</xdr:colOff>
      <xdr:row>64</xdr:row>
      <xdr:rowOff>106680</xdr:rowOff>
    </xdr:from>
    <xdr:to>
      <xdr:col>19</xdr:col>
      <xdr:colOff>0</xdr:colOff>
      <xdr:row>81</xdr:row>
      <xdr:rowOff>106680</xdr:rowOff>
    </xdr:to>
    <xdr:sp macro="" textlink="">
      <xdr:nvSpPr>
        <xdr:cNvPr id="104" name="Line 103">
          <a:extLst>
            <a:ext uri="{FF2B5EF4-FFF2-40B4-BE49-F238E27FC236}">
              <a16:creationId xmlns:a16="http://schemas.microsoft.com/office/drawing/2014/main" id="{00000000-0008-0000-1600-000068000000}"/>
            </a:ext>
          </a:extLst>
        </xdr:cNvPr>
        <xdr:cNvSpPr>
          <a:spLocks noChangeShapeType="1"/>
        </xdr:cNvSpPr>
      </xdr:nvSpPr>
      <xdr:spPr bwMode="auto">
        <a:xfrm flipV="1">
          <a:off x="6827520" y="10614660"/>
          <a:ext cx="0" cy="28498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82</xdr:row>
      <xdr:rowOff>106680</xdr:rowOff>
    </xdr:from>
    <xdr:to>
      <xdr:col>19</xdr:col>
      <xdr:colOff>0</xdr:colOff>
      <xdr:row>99</xdr:row>
      <xdr:rowOff>106680</xdr:rowOff>
    </xdr:to>
    <xdr:sp macro="" textlink="">
      <xdr:nvSpPr>
        <xdr:cNvPr id="105" name="Line 104">
          <a:extLst>
            <a:ext uri="{FF2B5EF4-FFF2-40B4-BE49-F238E27FC236}">
              <a16:creationId xmlns:a16="http://schemas.microsoft.com/office/drawing/2014/main" id="{00000000-0008-0000-1600-000069000000}"/>
            </a:ext>
          </a:extLst>
        </xdr:cNvPr>
        <xdr:cNvSpPr>
          <a:spLocks noChangeShapeType="1"/>
        </xdr:cNvSpPr>
      </xdr:nvSpPr>
      <xdr:spPr bwMode="auto">
        <a:xfrm flipV="1">
          <a:off x="6827520" y="13632180"/>
          <a:ext cx="0" cy="23926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18</xdr:col>
      <xdr:colOff>0</xdr:colOff>
      <xdr:row>61</xdr:row>
      <xdr:rowOff>0</xdr:rowOff>
    </xdr:from>
    <xdr:to>
      <xdr:col>21</xdr:col>
      <xdr:colOff>160020</xdr:colOff>
      <xdr:row>61</xdr:row>
      <xdr:rowOff>0</xdr:rowOff>
    </xdr:to>
    <xdr:sp macro="" textlink="">
      <xdr:nvSpPr>
        <xdr:cNvPr id="106" name="Line 105">
          <a:extLst>
            <a:ext uri="{FF2B5EF4-FFF2-40B4-BE49-F238E27FC236}">
              <a16:creationId xmlns:a16="http://schemas.microsoft.com/office/drawing/2014/main" id="{00000000-0008-0000-1600-00006A000000}"/>
            </a:ext>
          </a:extLst>
        </xdr:cNvPr>
        <xdr:cNvSpPr>
          <a:spLocks noChangeShapeType="1"/>
        </xdr:cNvSpPr>
      </xdr:nvSpPr>
      <xdr:spPr bwMode="auto">
        <a:xfrm>
          <a:off x="6705600" y="10005060"/>
          <a:ext cx="5715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21</xdr:col>
      <xdr:colOff>160020</xdr:colOff>
      <xdr:row>61</xdr:row>
      <xdr:rowOff>0</xdr:rowOff>
    </xdr:from>
    <xdr:to>
      <xdr:col>21</xdr:col>
      <xdr:colOff>160020</xdr:colOff>
      <xdr:row>63</xdr:row>
      <xdr:rowOff>0</xdr:rowOff>
    </xdr:to>
    <xdr:sp macro="" textlink="">
      <xdr:nvSpPr>
        <xdr:cNvPr id="107" name="Line 106">
          <a:extLst>
            <a:ext uri="{FF2B5EF4-FFF2-40B4-BE49-F238E27FC236}">
              <a16:creationId xmlns:a16="http://schemas.microsoft.com/office/drawing/2014/main" id="{00000000-0008-0000-1600-00006B000000}"/>
            </a:ext>
          </a:extLst>
        </xdr:cNvPr>
        <xdr:cNvSpPr>
          <a:spLocks noChangeShapeType="1"/>
        </xdr:cNvSpPr>
      </xdr:nvSpPr>
      <xdr:spPr bwMode="auto">
        <a:xfrm>
          <a:off x="7277100" y="10005060"/>
          <a:ext cx="0" cy="3352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19</xdr:col>
      <xdr:colOff>0</xdr:colOff>
      <xdr:row>61</xdr:row>
      <xdr:rowOff>91440</xdr:rowOff>
    </xdr:from>
    <xdr:to>
      <xdr:col>19</xdr:col>
      <xdr:colOff>0</xdr:colOff>
      <xdr:row>63</xdr:row>
      <xdr:rowOff>91440</xdr:rowOff>
    </xdr:to>
    <xdr:sp macro="" textlink="">
      <xdr:nvSpPr>
        <xdr:cNvPr id="108" name="Line 107">
          <a:extLst>
            <a:ext uri="{FF2B5EF4-FFF2-40B4-BE49-F238E27FC236}">
              <a16:creationId xmlns:a16="http://schemas.microsoft.com/office/drawing/2014/main" id="{00000000-0008-0000-1600-00006C000000}"/>
            </a:ext>
          </a:extLst>
        </xdr:cNvPr>
        <xdr:cNvSpPr>
          <a:spLocks noChangeShapeType="1"/>
        </xdr:cNvSpPr>
      </xdr:nvSpPr>
      <xdr:spPr bwMode="auto">
        <a:xfrm flipV="1">
          <a:off x="6827520" y="10096500"/>
          <a:ext cx="0" cy="3352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54</xdr:row>
      <xdr:rowOff>91440</xdr:rowOff>
    </xdr:from>
    <xdr:to>
      <xdr:col>19</xdr:col>
      <xdr:colOff>0</xdr:colOff>
      <xdr:row>60</xdr:row>
      <xdr:rowOff>83820</xdr:rowOff>
    </xdr:to>
    <xdr:sp macro="" textlink="">
      <xdr:nvSpPr>
        <xdr:cNvPr id="109" name="Line 108">
          <a:extLst>
            <a:ext uri="{FF2B5EF4-FFF2-40B4-BE49-F238E27FC236}">
              <a16:creationId xmlns:a16="http://schemas.microsoft.com/office/drawing/2014/main" id="{00000000-0008-0000-1600-00006D000000}"/>
            </a:ext>
          </a:extLst>
        </xdr:cNvPr>
        <xdr:cNvSpPr>
          <a:spLocks noChangeShapeType="1"/>
        </xdr:cNvSpPr>
      </xdr:nvSpPr>
      <xdr:spPr bwMode="auto">
        <a:xfrm>
          <a:off x="6827520" y="8923020"/>
          <a:ext cx="0" cy="9982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23</xdr:col>
      <xdr:colOff>0</xdr:colOff>
      <xdr:row>59</xdr:row>
      <xdr:rowOff>0</xdr:rowOff>
    </xdr:from>
    <xdr:to>
      <xdr:col>24</xdr:col>
      <xdr:colOff>0</xdr:colOff>
      <xdr:row>59</xdr:row>
      <xdr:rowOff>0</xdr:rowOff>
    </xdr:to>
    <xdr:sp macro="" textlink="">
      <xdr:nvSpPr>
        <xdr:cNvPr id="110" name="Line 109">
          <a:extLst>
            <a:ext uri="{FF2B5EF4-FFF2-40B4-BE49-F238E27FC236}">
              <a16:creationId xmlns:a16="http://schemas.microsoft.com/office/drawing/2014/main" id="{00000000-0008-0000-1600-00006E000000}"/>
            </a:ext>
          </a:extLst>
        </xdr:cNvPr>
        <xdr:cNvSpPr>
          <a:spLocks noChangeShapeType="1"/>
        </xdr:cNvSpPr>
      </xdr:nvSpPr>
      <xdr:spPr bwMode="auto">
        <a:xfrm>
          <a:off x="7802880" y="9669780"/>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25</xdr:col>
      <xdr:colOff>7620</xdr:colOff>
      <xdr:row>59</xdr:row>
      <xdr:rowOff>0</xdr:rowOff>
    </xdr:from>
    <xdr:to>
      <xdr:col>26</xdr:col>
      <xdr:colOff>0</xdr:colOff>
      <xdr:row>59</xdr:row>
      <xdr:rowOff>0</xdr:rowOff>
    </xdr:to>
    <xdr:sp macro="" textlink="">
      <xdr:nvSpPr>
        <xdr:cNvPr id="111" name="Line 110">
          <a:extLst>
            <a:ext uri="{FF2B5EF4-FFF2-40B4-BE49-F238E27FC236}">
              <a16:creationId xmlns:a16="http://schemas.microsoft.com/office/drawing/2014/main" id="{00000000-0008-0000-1600-00006F000000}"/>
            </a:ext>
          </a:extLst>
        </xdr:cNvPr>
        <xdr:cNvSpPr>
          <a:spLocks noChangeShapeType="1"/>
        </xdr:cNvSpPr>
      </xdr:nvSpPr>
      <xdr:spPr bwMode="auto">
        <a:xfrm>
          <a:off x="9113520" y="9669780"/>
          <a:ext cx="6781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126</xdr:row>
      <xdr:rowOff>7620</xdr:rowOff>
    </xdr:from>
    <xdr:to>
      <xdr:col>8</xdr:col>
      <xdr:colOff>381000</xdr:colOff>
      <xdr:row>127</xdr:row>
      <xdr:rowOff>0</xdr:rowOff>
    </xdr:to>
    <xdr:sp macro="" textlink="">
      <xdr:nvSpPr>
        <xdr:cNvPr id="112" name="Line 111">
          <a:extLst>
            <a:ext uri="{FF2B5EF4-FFF2-40B4-BE49-F238E27FC236}">
              <a16:creationId xmlns:a16="http://schemas.microsoft.com/office/drawing/2014/main" id="{00000000-0008-0000-1600-000070000000}"/>
            </a:ext>
          </a:extLst>
        </xdr:cNvPr>
        <xdr:cNvSpPr>
          <a:spLocks noChangeShapeType="1"/>
        </xdr:cNvSpPr>
      </xdr:nvSpPr>
      <xdr:spPr bwMode="auto">
        <a:xfrm>
          <a:off x="3238500" y="19994880"/>
          <a:ext cx="0" cy="1600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5</xdr:col>
      <xdr:colOff>335280</xdr:colOff>
      <xdr:row>7</xdr:row>
      <xdr:rowOff>106680</xdr:rowOff>
    </xdr:from>
    <xdr:to>
      <xdr:col>11</xdr:col>
      <xdr:colOff>106680</xdr:colOff>
      <xdr:row>39</xdr:row>
      <xdr:rowOff>45720</xdr:rowOff>
    </xdr:to>
    <xdr:sp macro="" textlink="">
      <xdr:nvSpPr>
        <xdr:cNvPr id="113" name="Rectangle 112">
          <a:extLst>
            <a:ext uri="{FF2B5EF4-FFF2-40B4-BE49-F238E27FC236}">
              <a16:creationId xmlns:a16="http://schemas.microsoft.com/office/drawing/2014/main" id="{00000000-0008-0000-1600-000071000000}"/>
            </a:ext>
          </a:extLst>
        </xdr:cNvPr>
        <xdr:cNvSpPr>
          <a:spLocks noChangeArrowheads="1"/>
        </xdr:cNvSpPr>
      </xdr:nvSpPr>
      <xdr:spPr bwMode="auto">
        <a:xfrm>
          <a:off x="2446020" y="1363980"/>
          <a:ext cx="1653540" cy="5151120"/>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47625</xdr:colOff>
      <xdr:row>12</xdr:row>
      <xdr:rowOff>9525</xdr:rowOff>
    </xdr:from>
    <xdr:to>
      <xdr:col>6</xdr:col>
      <xdr:colOff>99134</xdr:colOff>
      <xdr:row>13</xdr:row>
      <xdr:rowOff>38100</xdr:rowOff>
    </xdr:to>
    <xdr:sp macro="" textlink="">
      <xdr:nvSpPr>
        <xdr:cNvPr id="114" name="Text Box 113">
          <a:extLst>
            <a:ext uri="{FF2B5EF4-FFF2-40B4-BE49-F238E27FC236}">
              <a16:creationId xmlns:a16="http://schemas.microsoft.com/office/drawing/2014/main" id="{00000000-0008-0000-1600-000072000000}"/>
            </a:ext>
          </a:extLst>
        </xdr:cNvPr>
        <xdr:cNvSpPr txBox="1">
          <a:spLocks noChangeArrowheads="1"/>
        </xdr:cNvSpPr>
      </xdr:nvSpPr>
      <xdr:spPr bwMode="auto">
        <a:xfrm>
          <a:off x="2013585" y="2105025"/>
          <a:ext cx="653489" cy="19621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エステル化</a:t>
          </a:r>
        </a:p>
      </xdr:txBody>
    </xdr:sp>
    <xdr:clientData/>
  </xdr:twoCellAnchor>
  <xdr:twoCellAnchor>
    <xdr:from>
      <xdr:col>5</xdr:col>
      <xdr:colOff>335280</xdr:colOff>
      <xdr:row>45</xdr:row>
      <xdr:rowOff>53340</xdr:rowOff>
    </xdr:from>
    <xdr:to>
      <xdr:col>11</xdr:col>
      <xdr:colOff>106680</xdr:colOff>
      <xdr:row>91</xdr:row>
      <xdr:rowOff>83820</xdr:rowOff>
    </xdr:to>
    <xdr:sp macro="" textlink="">
      <xdr:nvSpPr>
        <xdr:cNvPr id="115" name="Rectangle 114">
          <a:extLst>
            <a:ext uri="{FF2B5EF4-FFF2-40B4-BE49-F238E27FC236}">
              <a16:creationId xmlns:a16="http://schemas.microsoft.com/office/drawing/2014/main" id="{00000000-0008-0000-1600-000073000000}"/>
            </a:ext>
          </a:extLst>
        </xdr:cNvPr>
        <xdr:cNvSpPr>
          <a:spLocks noChangeArrowheads="1"/>
        </xdr:cNvSpPr>
      </xdr:nvSpPr>
      <xdr:spPr bwMode="auto">
        <a:xfrm>
          <a:off x="2446020" y="7376160"/>
          <a:ext cx="1653540" cy="7741920"/>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10</xdr:col>
      <xdr:colOff>47625</xdr:colOff>
      <xdr:row>50</xdr:row>
      <xdr:rowOff>0</xdr:rowOff>
    </xdr:from>
    <xdr:to>
      <xdr:col>12</xdr:col>
      <xdr:colOff>99134</xdr:colOff>
      <xdr:row>51</xdr:row>
      <xdr:rowOff>28575</xdr:rowOff>
    </xdr:to>
    <xdr:sp macro="" textlink="">
      <xdr:nvSpPr>
        <xdr:cNvPr id="116" name="Text Box 115">
          <a:extLst>
            <a:ext uri="{FF2B5EF4-FFF2-40B4-BE49-F238E27FC236}">
              <a16:creationId xmlns:a16="http://schemas.microsoft.com/office/drawing/2014/main" id="{00000000-0008-0000-1600-000074000000}"/>
            </a:ext>
          </a:extLst>
        </xdr:cNvPr>
        <xdr:cNvSpPr txBox="1">
          <a:spLocks noChangeArrowheads="1"/>
        </xdr:cNvSpPr>
      </xdr:nvSpPr>
      <xdr:spPr bwMode="auto">
        <a:xfrm>
          <a:off x="3895725" y="8161020"/>
          <a:ext cx="653489" cy="19621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アセチル化</a:t>
          </a:r>
        </a:p>
      </xdr:txBody>
    </xdr:sp>
    <xdr:clientData/>
  </xdr:twoCellAnchor>
  <xdr:twoCellAnchor>
    <xdr:from>
      <xdr:col>5</xdr:col>
      <xdr:colOff>333375</xdr:colOff>
      <xdr:row>95</xdr:row>
      <xdr:rowOff>123825</xdr:rowOff>
    </xdr:from>
    <xdr:to>
      <xdr:col>11</xdr:col>
      <xdr:colOff>285750</xdr:colOff>
      <xdr:row>118</xdr:row>
      <xdr:rowOff>66675</xdr:rowOff>
    </xdr:to>
    <xdr:sp macro="" textlink="">
      <xdr:nvSpPr>
        <xdr:cNvPr id="117" name="Rectangle 116">
          <a:extLst>
            <a:ext uri="{FF2B5EF4-FFF2-40B4-BE49-F238E27FC236}">
              <a16:creationId xmlns:a16="http://schemas.microsoft.com/office/drawing/2014/main" id="{00000000-0008-0000-1600-000075000000}"/>
            </a:ext>
          </a:extLst>
        </xdr:cNvPr>
        <xdr:cNvSpPr>
          <a:spLocks noChangeArrowheads="1"/>
        </xdr:cNvSpPr>
      </xdr:nvSpPr>
      <xdr:spPr bwMode="auto">
        <a:xfrm>
          <a:off x="2444115" y="15523845"/>
          <a:ext cx="1834515" cy="3188970"/>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47625</xdr:colOff>
      <xdr:row>107</xdr:row>
      <xdr:rowOff>9525</xdr:rowOff>
    </xdr:from>
    <xdr:to>
      <xdr:col>6</xdr:col>
      <xdr:colOff>99134</xdr:colOff>
      <xdr:row>108</xdr:row>
      <xdr:rowOff>38100</xdr:rowOff>
    </xdr:to>
    <xdr:sp macro="" textlink="">
      <xdr:nvSpPr>
        <xdr:cNvPr id="118" name="Text Box 117">
          <a:extLst>
            <a:ext uri="{FF2B5EF4-FFF2-40B4-BE49-F238E27FC236}">
              <a16:creationId xmlns:a16="http://schemas.microsoft.com/office/drawing/2014/main" id="{00000000-0008-0000-1600-000076000000}"/>
            </a:ext>
          </a:extLst>
        </xdr:cNvPr>
        <xdr:cNvSpPr txBox="1">
          <a:spLocks noChangeArrowheads="1"/>
        </xdr:cNvSpPr>
      </xdr:nvSpPr>
      <xdr:spPr bwMode="auto">
        <a:xfrm>
          <a:off x="2013585" y="16964025"/>
          <a:ext cx="653489" cy="19621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仕上げ</a:t>
          </a:r>
        </a:p>
      </xdr:txBody>
    </xdr:sp>
    <xdr:clientData/>
  </xdr:twoCellAnchor>
  <xdr:twoCellAnchor>
    <xdr:from>
      <xdr:col>16</xdr:col>
      <xdr:colOff>91440</xdr:colOff>
      <xdr:row>55</xdr:row>
      <xdr:rowOff>144780</xdr:rowOff>
    </xdr:from>
    <xdr:to>
      <xdr:col>27</xdr:col>
      <xdr:colOff>175260</xdr:colOff>
      <xdr:row>71</xdr:row>
      <xdr:rowOff>0</xdr:rowOff>
    </xdr:to>
    <xdr:sp macro="" textlink="">
      <xdr:nvSpPr>
        <xdr:cNvPr id="119" name="Rectangle 118">
          <a:extLst>
            <a:ext uri="{FF2B5EF4-FFF2-40B4-BE49-F238E27FC236}">
              <a16:creationId xmlns:a16="http://schemas.microsoft.com/office/drawing/2014/main" id="{00000000-0008-0000-1600-000077000000}"/>
            </a:ext>
          </a:extLst>
        </xdr:cNvPr>
        <xdr:cNvSpPr>
          <a:spLocks noChangeArrowheads="1"/>
        </xdr:cNvSpPr>
      </xdr:nvSpPr>
      <xdr:spPr bwMode="auto">
        <a:xfrm>
          <a:off x="5814060" y="9144000"/>
          <a:ext cx="4838700" cy="2537460"/>
        </a:xfrm>
        <a:prstGeom prst="rect">
          <a:avLst/>
        </a:prstGeom>
        <a:noFill/>
        <a:ln w="38100" cap="rnd">
          <a:solidFill>
            <a:srgbClr xmlns:mc="http://schemas.openxmlformats.org/markup-compatibility/2006" xmlns:a14="http://schemas.microsoft.com/office/drawing/2010/main" val="FF0000" mc:Ignorable="a14" a14:legacySpreadsheetColorIndex="10"/>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26</xdr:col>
      <xdr:colOff>527685</xdr:colOff>
      <xdr:row>62</xdr:row>
      <xdr:rowOff>49530</xdr:rowOff>
    </xdr:from>
    <xdr:to>
      <xdr:col>27</xdr:col>
      <xdr:colOff>499110</xdr:colOff>
      <xdr:row>63</xdr:row>
      <xdr:rowOff>78105</xdr:rowOff>
    </xdr:to>
    <xdr:sp macro="" textlink="">
      <xdr:nvSpPr>
        <xdr:cNvPr id="120" name="Text Box 119">
          <a:extLst>
            <a:ext uri="{FF2B5EF4-FFF2-40B4-BE49-F238E27FC236}">
              <a16:creationId xmlns:a16="http://schemas.microsoft.com/office/drawing/2014/main" id="{00000000-0008-0000-1600-000078000000}"/>
            </a:ext>
          </a:extLst>
        </xdr:cNvPr>
        <xdr:cNvSpPr txBox="1">
          <a:spLocks noChangeArrowheads="1"/>
        </xdr:cNvSpPr>
      </xdr:nvSpPr>
      <xdr:spPr bwMode="auto">
        <a:xfrm>
          <a:off x="10319385" y="10222230"/>
          <a:ext cx="657225" cy="19621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FF0000" mc:Ignorable="a14" a14:legacySpreadsheetColorIndex="10"/>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酢酸回収</a:t>
          </a:r>
        </a:p>
      </xdr:txBody>
    </xdr:sp>
    <xdr:clientData/>
  </xdr:twoCellAnchor>
  <xdr:twoCellAnchor>
    <xdr:from>
      <xdr:col>0</xdr:col>
      <xdr:colOff>99060</xdr:colOff>
      <xdr:row>1</xdr:row>
      <xdr:rowOff>68580</xdr:rowOff>
    </xdr:from>
    <xdr:to>
      <xdr:col>17</xdr:col>
      <xdr:colOff>777240</xdr:colOff>
      <xdr:row>7</xdr:row>
      <xdr:rowOff>53340</xdr:rowOff>
    </xdr:to>
    <xdr:sp macro="" textlink="">
      <xdr:nvSpPr>
        <xdr:cNvPr id="121" name="Rectangle 122">
          <a:extLst>
            <a:ext uri="{FF2B5EF4-FFF2-40B4-BE49-F238E27FC236}">
              <a16:creationId xmlns:a16="http://schemas.microsoft.com/office/drawing/2014/main" id="{00000000-0008-0000-1600-000079000000}"/>
            </a:ext>
          </a:extLst>
        </xdr:cNvPr>
        <xdr:cNvSpPr>
          <a:spLocks noChangeArrowheads="1"/>
        </xdr:cNvSpPr>
      </xdr:nvSpPr>
      <xdr:spPr bwMode="auto">
        <a:xfrm>
          <a:off x="99060" y="320040"/>
          <a:ext cx="6545580" cy="990600"/>
        </a:xfrm>
        <a:prstGeom prst="rect">
          <a:avLst/>
        </a:prstGeom>
        <a:noFill/>
        <a:ln w="38100" cap="rnd">
          <a:solidFill>
            <a:srgbClr xmlns:mc="http://schemas.openxmlformats.org/markup-compatibility/2006" xmlns:a14="http://schemas.microsoft.com/office/drawing/2010/main" val="00FF00" mc:Ignorable="a14" a14:legacySpreadsheetColorIndex="11"/>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17</xdr:col>
      <xdr:colOff>373380</xdr:colOff>
      <xdr:row>3</xdr:row>
      <xdr:rowOff>76200</xdr:rowOff>
    </xdr:from>
    <xdr:to>
      <xdr:col>21</xdr:col>
      <xdr:colOff>207659</xdr:colOff>
      <xdr:row>4</xdr:row>
      <xdr:rowOff>114300</xdr:rowOff>
    </xdr:to>
    <xdr:sp macro="" textlink="">
      <xdr:nvSpPr>
        <xdr:cNvPr id="122" name="Text Box 123">
          <a:extLst>
            <a:ext uri="{FF2B5EF4-FFF2-40B4-BE49-F238E27FC236}">
              <a16:creationId xmlns:a16="http://schemas.microsoft.com/office/drawing/2014/main" id="{00000000-0008-0000-1600-00007A000000}"/>
            </a:ext>
          </a:extLst>
        </xdr:cNvPr>
        <xdr:cNvSpPr txBox="1">
          <a:spLocks noChangeArrowheads="1"/>
        </xdr:cNvSpPr>
      </xdr:nvSpPr>
      <xdr:spPr bwMode="auto">
        <a:xfrm>
          <a:off x="6240780" y="662940"/>
          <a:ext cx="1083959" cy="205740"/>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FF00" mc:Ignorable="a14" a14:legacySpreadsheetColorIndex="11"/>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原料受け入れ</a:t>
          </a:r>
        </a:p>
      </xdr:txBody>
    </xdr:sp>
    <xdr:clientData/>
  </xdr:twoCellAnchor>
  <xdr:twoCellAnchor>
    <xdr:from>
      <xdr:col>0</xdr:col>
      <xdr:colOff>83820</xdr:colOff>
      <xdr:row>18</xdr:row>
      <xdr:rowOff>7620</xdr:rowOff>
    </xdr:from>
    <xdr:to>
      <xdr:col>5</xdr:col>
      <xdr:colOff>220980</xdr:colOff>
      <xdr:row>77</xdr:row>
      <xdr:rowOff>15240</xdr:rowOff>
    </xdr:to>
    <xdr:sp macro="" textlink="">
      <xdr:nvSpPr>
        <xdr:cNvPr id="123" name="Rectangle 124">
          <a:extLst>
            <a:ext uri="{FF2B5EF4-FFF2-40B4-BE49-F238E27FC236}">
              <a16:creationId xmlns:a16="http://schemas.microsoft.com/office/drawing/2014/main" id="{00000000-0008-0000-1600-00007B000000}"/>
            </a:ext>
          </a:extLst>
        </xdr:cNvPr>
        <xdr:cNvSpPr>
          <a:spLocks noChangeArrowheads="1"/>
        </xdr:cNvSpPr>
      </xdr:nvSpPr>
      <xdr:spPr bwMode="auto">
        <a:xfrm>
          <a:off x="83820" y="3108960"/>
          <a:ext cx="2247900" cy="9593580"/>
        </a:xfrm>
        <a:prstGeom prst="rect">
          <a:avLst/>
        </a:prstGeom>
        <a:noFill/>
        <a:ln w="38100" cap="rnd">
          <a:solidFill>
            <a:srgbClr xmlns:mc="http://schemas.openxmlformats.org/markup-compatibility/2006" xmlns:a14="http://schemas.microsoft.com/office/drawing/2010/main" val="800080" mc:Ignorable="a14" a14:legacySpreadsheetColorIndex="20"/>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706755</xdr:colOff>
      <xdr:row>17</xdr:row>
      <xdr:rowOff>9525</xdr:rowOff>
    </xdr:from>
    <xdr:to>
      <xdr:col>3</xdr:col>
      <xdr:colOff>470669</xdr:colOff>
      <xdr:row>18</xdr:row>
      <xdr:rowOff>38100</xdr:rowOff>
    </xdr:to>
    <xdr:sp macro="" textlink="">
      <xdr:nvSpPr>
        <xdr:cNvPr id="124" name="Text Box 125">
          <a:extLst>
            <a:ext uri="{FF2B5EF4-FFF2-40B4-BE49-F238E27FC236}">
              <a16:creationId xmlns:a16="http://schemas.microsoft.com/office/drawing/2014/main" id="{00000000-0008-0000-1600-00007C000000}"/>
            </a:ext>
          </a:extLst>
        </xdr:cNvPr>
        <xdr:cNvSpPr txBox="1">
          <a:spLocks noChangeArrowheads="1"/>
        </xdr:cNvSpPr>
      </xdr:nvSpPr>
      <xdr:spPr bwMode="auto">
        <a:xfrm>
          <a:off x="851535" y="2943225"/>
          <a:ext cx="746894" cy="19621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800080" mc:Ignorable="a14" a14:legacySpreadsheetColorIndex="20"/>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副原料調合</a:t>
          </a:r>
        </a:p>
      </xdr:txBody>
    </xdr:sp>
    <xdr:clientData/>
  </xdr:twoCellAnchor>
  <xdr:twoCellAnchor editAs="oneCell">
    <xdr:from>
      <xdr:col>1</xdr:col>
      <xdr:colOff>0</xdr:colOff>
      <xdr:row>129</xdr:row>
      <xdr:rowOff>0</xdr:rowOff>
    </xdr:from>
    <xdr:to>
      <xdr:col>21</xdr:col>
      <xdr:colOff>22225</xdr:colOff>
      <xdr:row>143</xdr:row>
      <xdr:rowOff>0</xdr:rowOff>
    </xdr:to>
    <xdr:pic>
      <xdr:nvPicPr>
        <xdr:cNvPr id="125" name="Picture 126">
          <a:extLst>
            <a:ext uri="{FF2B5EF4-FFF2-40B4-BE49-F238E27FC236}">
              <a16:creationId xmlns:a16="http://schemas.microsoft.com/office/drawing/2014/main" id="{00000000-0008-0000-1600-00007D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44780" y="20490180"/>
          <a:ext cx="6994525" cy="23469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12</xdr:col>
      <xdr:colOff>7938</xdr:colOff>
      <xdr:row>22</xdr:row>
      <xdr:rowOff>95250</xdr:rowOff>
    </xdr:from>
    <xdr:ext cx="4544834" cy="2237792"/>
    <xdr:sp macro="" textlink="">
      <xdr:nvSpPr>
        <xdr:cNvPr id="127" name="テキスト ボックス 126">
          <a:extLst>
            <a:ext uri="{FF2B5EF4-FFF2-40B4-BE49-F238E27FC236}">
              <a16:creationId xmlns:a16="http://schemas.microsoft.com/office/drawing/2014/main" id="{00000000-0008-0000-1600-00007F000000}"/>
            </a:ext>
          </a:extLst>
        </xdr:cNvPr>
        <xdr:cNvSpPr txBox="1"/>
      </xdr:nvSpPr>
      <xdr:spPr>
        <a:xfrm>
          <a:off x="4448969" y="3976688"/>
          <a:ext cx="4544834" cy="2237792"/>
        </a:xfrm>
        <a:prstGeom prst="rect">
          <a:avLst/>
        </a:prstGeom>
        <a:solidFill>
          <a:schemeClr val="bg1"/>
        </a:solidFill>
        <a:ln w="22225">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2000"/>
            <a:t>エステル化</a:t>
          </a:r>
          <a:endParaRPr kumimoji="1" lang="en-US" altLang="ja-JP" sz="2000"/>
        </a:p>
        <a:p>
          <a:r>
            <a:rPr kumimoji="1" lang="ja-JP" altLang="en-US" sz="2000"/>
            <a:t>①反応冷却後</a:t>
          </a:r>
          <a:endParaRPr kumimoji="1" lang="en-US" altLang="ja-JP" sz="2000"/>
        </a:p>
        <a:p>
          <a:r>
            <a:rPr kumimoji="1" lang="ja-JP" altLang="en-US" sz="2000"/>
            <a:t>②中和分離前、分離後</a:t>
          </a:r>
          <a:endParaRPr kumimoji="1" lang="en-US" altLang="ja-JP" sz="2000"/>
        </a:p>
        <a:p>
          <a:r>
            <a:rPr kumimoji="1" lang="ja-JP" altLang="en-US" sz="2000"/>
            <a:t>③洗浄分離前、分離後</a:t>
          </a:r>
          <a:endParaRPr kumimoji="1" lang="en-US" altLang="ja-JP" sz="2000"/>
        </a:p>
        <a:p>
          <a:r>
            <a:rPr kumimoji="1" lang="ja-JP" altLang="en-US" sz="2000"/>
            <a:t>のタイミングでサンプリングを行う。</a:t>
          </a:r>
          <a:endParaRPr kumimoji="1" lang="en-US" altLang="ja-JP" sz="2000"/>
        </a:p>
      </xdr:txBody>
    </xdr:sp>
    <xdr:clientData/>
  </xdr:oneCellAnchor>
  <xdr:oneCellAnchor>
    <xdr:from>
      <xdr:col>11</xdr:col>
      <xdr:colOff>317500</xdr:colOff>
      <xdr:row>51</xdr:row>
      <xdr:rowOff>136072</xdr:rowOff>
    </xdr:from>
    <xdr:ext cx="4544834" cy="3095976"/>
    <xdr:sp macro="" textlink="">
      <xdr:nvSpPr>
        <xdr:cNvPr id="128" name="テキスト ボックス 127">
          <a:extLst>
            <a:ext uri="{FF2B5EF4-FFF2-40B4-BE49-F238E27FC236}">
              <a16:creationId xmlns:a16="http://schemas.microsoft.com/office/drawing/2014/main" id="{00000000-0008-0000-1600-000080000000}"/>
            </a:ext>
          </a:extLst>
        </xdr:cNvPr>
        <xdr:cNvSpPr txBox="1"/>
      </xdr:nvSpPr>
      <xdr:spPr>
        <a:xfrm>
          <a:off x="4299857" y="8264072"/>
          <a:ext cx="4544834" cy="3095976"/>
        </a:xfrm>
        <a:prstGeom prst="rect">
          <a:avLst/>
        </a:prstGeom>
        <a:solidFill>
          <a:schemeClr val="bg1"/>
        </a:solidFill>
        <a:ln w="22225">
          <a:solidFill>
            <a:srgbClr val="FF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2000"/>
            <a:t>アセチル化</a:t>
          </a:r>
          <a:endParaRPr kumimoji="1" lang="en-US" altLang="ja-JP" sz="2000"/>
        </a:p>
        <a:p>
          <a:r>
            <a:rPr kumimoji="1" lang="ja-JP" altLang="en-US" sz="2000"/>
            <a:t>①反応冷却後</a:t>
          </a:r>
          <a:endParaRPr kumimoji="1" lang="en-US" altLang="ja-JP" sz="2000"/>
        </a:p>
        <a:p>
          <a:r>
            <a:rPr kumimoji="1" lang="ja-JP" altLang="en-US" sz="2000"/>
            <a:t>②酢酸抽出①分離前、分離後</a:t>
          </a:r>
          <a:endParaRPr kumimoji="1" lang="en-US" altLang="ja-JP" sz="2000"/>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en-US" sz="2000">
              <a:solidFill>
                <a:schemeClr val="tx1"/>
              </a:solidFill>
              <a:effectLst/>
              <a:latin typeface="+mn-lt"/>
              <a:ea typeface="+mn-ea"/>
              <a:cs typeface="+mn-cs"/>
            </a:rPr>
            <a:t>③</a:t>
          </a:r>
          <a:r>
            <a:rPr kumimoji="1" lang="ja-JP" altLang="ja-JP" sz="2000">
              <a:solidFill>
                <a:schemeClr val="tx1"/>
              </a:solidFill>
              <a:effectLst/>
              <a:latin typeface="+mn-lt"/>
              <a:ea typeface="+mn-ea"/>
              <a:cs typeface="+mn-cs"/>
            </a:rPr>
            <a:t>酢酸抽出</a:t>
          </a:r>
          <a:r>
            <a:rPr kumimoji="1" lang="ja-JP" altLang="en-US" sz="2000">
              <a:solidFill>
                <a:schemeClr val="tx1"/>
              </a:solidFill>
              <a:effectLst/>
              <a:latin typeface="+mn-lt"/>
              <a:ea typeface="+mn-ea"/>
              <a:cs typeface="+mn-cs"/>
            </a:rPr>
            <a:t>②</a:t>
          </a:r>
          <a:r>
            <a:rPr kumimoji="1" lang="ja-JP" altLang="ja-JP" sz="2000">
              <a:solidFill>
                <a:schemeClr val="tx1"/>
              </a:solidFill>
              <a:effectLst/>
              <a:latin typeface="+mn-lt"/>
              <a:ea typeface="+mn-ea"/>
              <a:cs typeface="+mn-cs"/>
            </a:rPr>
            <a:t>分離前、分離後</a:t>
          </a:r>
          <a:endParaRPr kumimoji="1" lang="en-US" altLang="ja-JP" sz="4000"/>
        </a:p>
        <a:p>
          <a:r>
            <a:rPr kumimoji="1" lang="ja-JP" altLang="en-US" sz="2000"/>
            <a:t>④中和分離後</a:t>
          </a:r>
          <a:r>
            <a:rPr kumimoji="1" lang="ja-JP" altLang="ja-JP" sz="2000">
              <a:solidFill>
                <a:schemeClr val="tx1"/>
              </a:solidFill>
              <a:effectLst/>
              <a:latin typeface="+mn-lt"/>
              <a:ea typeface="+mn-ea"/>
              <a:cs typeface="+mn-cs"/>
            </a:rPr>
            <a:t>分離前、分離後</a:t>
          </a:r>
          <a:endParaRPr kumimoji="1" lang="en-US" altLang="ja-JP" sz="2000"/>
        </a:p>
        <a:p>
          <a:r>
            <a:rPr kumimoji="1" lang="ja-JP" altLang="en-US" sz="2000"/>
            <a:t>⑤洗浄分離後</a:t>
          </a:r>
          <a:r>
            <a:rPr kumimoji="1" lang="ja-JP" altLang="ja-JP" sz="2000">
              <a:solidFill>
                <a:schemeClr val="tx1"/>
              </a:solidFill>
              <a:effectLst/>
              <a:latin typeface="+mn-lt"/>
              <a:ea typeface="+mn-ea"/>
              <a:cs typeface="+mn-cs"/>
            </a:rPr>
            <a:t>分離前、分離後</a:t>
          </a:r>
          <a:endParaRPr kumimoji="1" lang="en-US" altLang="ja-JP" sz="2000"/>
        </a:p>
        <a:p>
          <a:r>
            <a:rPr kumimoji="1" lang="ja-JP" altLang="en-US" sz="2000"/>
            <a:t>のタイミングでサンプリングを行う。</a:t>
          </a:r>
          <a:endParaRPr kumimoji="1" lang="en-US" altLang="ja-JP" sz="2000"/>
        </a:p>
      </xdr:txBody>
    </xdr:sp>
    <xdr:clientData/>
  </xdr:oneCellAnchor>
  <xdr:oneCellAnchor>
    <xdr:from>
      <xdr:col>10</xdr:col>
      <xdr:colOff>89296</xdr:colOff>
      <xdr:row>1</xdr:row>
      <xdr:rowOff>130968</xdr:rowOff>
    </xdr:from>
    <xdr:ext cx="671018" cy="328423"/>
    <xdr:sp macro="" textlink="">
      <xdr:nvSpPr>
        <xdr:cNvPr id="126" name="テキスト ボックス 125">
          <a:extLst>
            <a:ext uri="{FF2B5EF4-FFF2-40B4-BE49-F238E27FC236}">
              <a16:creationId xmlns:a16="http://schemas.microsoft.com/office/drawing/2014/main" id="{00000000-0008-0000-1600-00007E000000}"/>
            </a:ext>
          </a:extLst>
        </xdr:cNvPr>
        <xdr:cNvSpPr txBox="1"/>
      </xdr:nvSpPr>
      <xdr:spPr>
        <a:xfrm>
          <a:off x="3929062" y="386952"/>
          <a:ext cx="671018" cy="3284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solidFill>
                <a:srgbClr val="FF0000"/>
              </a:solidFill>
            </a:rPr>
            <a:t>①</a:t>
          </a:r>
          <a:r>
            <a:rPr kumimoji="1" lang="en-US" altLang="ja-JP" sz="1100">
              <a:solidFill>
                <a:srgbClr val="FF0000"/>
              </a:solidFill>
            </a:rPr>
            <a:t>1726L</a:t>
          </a:r>
          <a:endParaRPr kumimoji="1" lang="ja-JP" altLang="en-US" sz="1100">
            <a:solidFill>
              <a:srgbClr val="FF0000"/>
            </a:solidFill>
          </a:endParaRPr>
        </a:p>
      </xdr:txBody>
    </xdr:sp>
    <xdr:clientData/>
  </xdr:oneCellAnchor>
  <xdr:oneCellAnchor>
    <xdr:from>
      <xdr:col>2</xdr:col>
      <xdr:colOff>95251</xdr:colOff>
      <xdr:row>1</xdr:row>
      <xdr:rowOff>113109</xdr:rowOff>
    </xdr:from>
    <xdr:ext cx="444481" cy="328423"/>
    <xdr:sp macro="" textlink="">
      <xdr:nvSpPr>
        <xdr:cNvPr id="129" name="テキスト ボックス 128">
          <a:extLst>
            <a:ext uri="{FF2B5EF4-FFF2-40B4-BE49-F238E27FC236}">
              <a16:creationId xmlns:a16="http://schemas.microsoft.com/office/drawing/2014/main" id="{00000000-0008-0000-1600-000081000000}"/>
            </a:ext>
          </a:extLst>
        </xdr:cNvPr>
        <xdr:cNvSpPr txBox="1"/>
      </xdr:nvSpPr>
      <xdr:spPr>
        <a:xfrm>
          <a:off x="1077517" y="369093"/>
          <a:ext cx="444481" cy="3284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solidFill>
                <a:srgbClr val="FF0000"/>
              </a:solidFill>
            </a:rPr>
            <a:t>②</a:t>
          </a:r>
          <a:r>
            <a:rPr kumimoji="1" lang="en-US" altLang="ja-JP" sz="1100">
              <a:solidFill>
                <a:srgbClr val="FF0000"/>
              </a:solidFill>
            </a:rPr>
            <a:t>1t</a:t>
          </a:r>
          <a:endParaRPr kumimoji="1" lang="ja-JP" altLang="en-US" sz="1100">
            <a:solidFill>
              <a:srgbClr val="FF0000"/>
            </a:solidFill>
          </a:endParaRPr>
        </a:p>
      </xdr:txBody>
    </xdr:sp>
    <xdr:clientData/>
  </xdr:oneCellAnchor>
  <xdr:oneCellAnchor>
    <xdr:from>
      <xdr:col>11</xdr:col>
      <xdr:colOff>291703</xdr:colOff>
      <xdr:row>16</xdr:row>
      <xdr:rowOff>119061</xdr:rowOff>
    </xdr:from>
    <xdr:ext cx="748923" cy="328423"/>
    <xdr:sp macro="" textlink="">
      <xdr:nvSpPr>
        <xdr:cNvPr id="130" name="テキスト ボックス 129">
          <a:extLst>
            <a:ext uri="{FF2B5EF4-FFF2-40B4-BE49-F238E27FC236}">
              <a16:creationId xmlns:a16="http://schemas.microsoft.com/office/drawing/2014/main" id="{00000000-0008-0000-1600-000082000000}"/>
            </a:ext>
          </a:extLst>
        </xdr:cNvPr>
        <xdr:cNvSpPr txBox="1"/>
      </xdr:nvSpPr>
      <xdr:spPr>
        <a:xfrm>
          <a:off x="4274344" y="2964655"/>
          <a:ext cx="748923" cy="3284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solidFill>
                <a:srgbClr val="FF0000"/>
              </a:solidFill>
            </a:rPr>
            <a:t>③トル１</a:t>
          </a:r>
        </a:p>
      </xdr:txBody>
    </xdr:sp>
    <xdr:clientData/>
  </xdr:oneCellAnchor>
  <xdr:oneCellAnchor>
    <xdr:from>
      <xdr:col>3</xdr:col>
      <xdr:colOff>386952</xdr:colOff>
      <xdr:row>1</xdr:row>
      <xdr:rowOff>119063</xdr:rowOff>
    </xdr:from>
    <xdr:ext cx="551561" cy="328423"/>
    <xdr:sp macro="" textlink="">
      <xdr:nvSpPr>
        <xdr:cNvPr id="131" name="テキスト ボックス 130">
          <a:extLst>
            <a:ext uri="{FF2B5EF4-FFF2-40B4-BE49-F238E27FC236}">
              <a16:creationId xmlns:a16="http://schemas.microsoft.com/office/drawing/2014/main" id="{00000000-0008-0000-1600-000083000000}"/>
            </a:ext>
          </a:extLst>
        </xdr:cNvPr>
        <xdr:cNvSpPr txBox="1"/>
      </xdr:nvSpPr>
      <xdr:spPr>
        <a:xfrm>
          <a:off x="1512093" y="375047"/>
          <a:ext cx="551561" cy="3284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solidFill>
                <a:srgbClr val="FF0000"/>
              </a:solidFill>
            </a:rPr>
            <a:t>④</a:t>
          </a:r>
          <a:r>
            <a:rPr kumimoji="1" lang="en-US" altLang="ja-JP" sz="1100">
              <a:solidFill>
                <a:srgbClr val="FF0000"/>
              </a:solidFill>
            </a:rPr>
            <a:t>0.6t</a:t>
          </a:r>
          <a:endParaRPr kumimoji="1" lang="ja-JP" altLang="en-US" sz="1100">
            <a:solidFill>
              <a:srgbClr val="FF0000"/>
            </a:solidFill>
          </a:endParaRPr>
        </a:p>
      </xdr:txBody>
    </xdr:sp>
    <xdr:clientData/>
  </xdr:oneCellAnchor>
  <xdr:oneCellAnchor>
    <xdr:from>
      <xdr:col>10</xdr:col>
      <xdr:colOff>107156</xdr:colOff>
      <xdr:row>4</xdr:row>
      <xdr:rowOff>5952</xdr:rowOff>
    </xdr:from>
    <xdr:ext cx="1031051" cy="564514"/>
    <xdr:sp macro="" textlink="">
      <xdr:nvSpPr>
        <xdr:cNvPr id="132" name="テキスト ボックス 131">
          <a:extLst>
            <a:ext uri="{FF2B5EF4-FFF2-40B4-BE49-F238E27FC236}">
              <a16:creationId xmlns:a16="http://schemas.microsoft.com/office/drawing/2014/main" id="{00000000-0008-0000-1600-000084000000}"/>
            </a:ext>
          </a:extLst>
        </xdr:cNvPr>
        <xdr:cNvSpPr txBox="1"/>
      </xdr:nvSpPr>
      <xdr:spPr>
        <a:xfrm>
          <a:off x="3946922" y="779858"/>
          <a:ext cx="1031051" cy="5645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solidFill>
                <a:srgbClr val="FF0000"/>
              </a:solidFill>
            </a:rPr>
            <a:t>⑤計算値採用</a:t>
          </a:r>
          <a:endParaRPr kumimoji="1" lang="en-US" altLang="ja-JP" sz="1100">
            <a:solidFill>
              <a:srgbClr val="FF0000"/>
            </a:solidFill>
          </a:endParaRPr>
        </a:p>
        <a:p>
          <a:r>
            <a:rPr kumimoji="1" lang="en-US" altLang="ja-JP" sz="1100">
              <a:solidFill>
                <a:srgbClr val="FF0000"/>
              </a:solidFill>
            </a:rPr>
            <a:t>700</a:t>
          </a:r>
          <a:r>
            <a:rPr kumimoji="1" lang="ja-JP" altLang="en-US" sz="1100">
              <a:solidFill>
                <a:srgbClr val="FF0000"/>
              </a:solidFill>
            </a:rPr>
            <a:t>～</a:t>
          </a:r>
          <a:r>
            <a:rPr kumimoji="1" lang="en-US" altLang="ja-JP" sz="1100">
              <a:solidFill>
                <a:srgbClr val="FF0000"/>
              </a:solidFill>
            </a:rPr>
            <a:t>800L</a:t>
          </a:r>
          <a:endParaRPr kumimoji="1" lang="ja-JP" altLang="en-US" sz="1100">
            <a:solidFill>
              <a:srgbClr val="FF0000"/>
            </a:solidFill>
          </a:endParaRPr>
        </a:p>
      </xdr:txBody>
    </xdr:sp>
    <xdr:clientData/>
  </xdr:oneCellAnchor>
  <xdr:oneCellAnchor>
    <xdr:from>
      <xdr:col>11</xdr:col>
      <xdr:colOff>291703</xdr:colOff>
      <xdr:row>17</xdr:row>
      <xdr:rowOff>125016</xdr:rowOff>
    </xdr:from>
    <xdr:ext cx="748923" cy="328423"/>
    <xdr:sp macro="" textlink="">
      <xdr:nvSpPr>
        <xdr:cNvPr id="133" name="テキスト ボックス 132">
          <a:extLst>
            <a:ext uri="{FF2B5EF4-FFF2-40B4-BE49-F238E27FC236}">
              <a16:creationId xmlns:a16="http://schemas.microsoft.com/office/drawing/2014/main" id="{00000000-0008-0000-1600-000085000000}"/>
            </a:ext>
          </a:extLst>
        </xdr:cNvPr>
        <xdr:cNvSpPr txBox="1"/>
      </xdr:nvSpPr>
      <xdr:spPr>
        <a:xfrm>
          <a:off x="4274344" y="3143250"/>
          <a:ext cx="748923" cy="3284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solidFill>
                <a:srgbClr val="FF0000"/>
              </a:solidFill>
            </a:rPr>
            <a:t>⑥トル２</a:t>
          </a:r>
        </a:p>
      </xdr:txBody>
    </xdr:sp>
    <xdr:clientData/>
  </xdr:oneCellAnchor>
  <xdr:oneCellAnchor>
    <xdr:from>
      <xdr:col>11</xdr:col>
      <xdr:colOff>297656</xdr:colOff>
      <xdr:row>18</xdr:row>
      <xdr:rowOff>130968</xdr:rowOff>
    </xdr:from>
    <xdr:ext cx="1736373" cy="328423"/>
    <xdr:sp macro="" textlink="">
      <xdr:nvSpPr>
        <xdr:cNvPr id="134" name="テキスト ボックス 133">
          <a:extLst>
            <a:ext uri="{FF2B5EF4-FFF2-40B4-BE49-F238E27FC236}">
              <a16:creationId xmlns:a16="http://schemas.microsoft.com/office/drawing/2014/main" id="{00000000-0008-0000-1600-000086000000}"/>
            </a:ext>
          </a:extLst>
        </xdr:cNvPr>
        <xdr:cNvSpPr txBox="1"/>
      </xdr:nvSpPr>
      <xdr:spPr>
        <a:xfrm>
          <a:off x="4280297" y="3321843"/>
          <a:ext cx="1736373" cy="3284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solidFill>
                <a:srgbClr val="FF0000"/>
              </a:solidFill>
            </a:rPr>
            <a:t>⑦新トル</a:t>
          </a:r>
          <a:r>
            <a:rPr kumimoji="1" lang="en-US" altLang="ja-JP" sz="1100">
              <a:solidFill>
                <a:srgbClr val="FF0000"/>
              </a:solidFill>
            </a:rPr>
            <a:t>※</a:t>
          </a:r>
          <a:r>
            <a:rPr kumimoji="1" lang="ja-JP" altLang="en-US" sz="1100">
              <a:solidFill>
                <a:srgbClr val="FF0000"/>
              </a:solidFill>
            </a:rPr>
            <a:t>足りない場合</a:t>
          </a:r>
        </a:p>
      </xdr:txBody>
    </xdr:sp>
    <xdr:clientData/>
  </xdr:oneCellAnchor>
</xdr:wsDr>
</file>

<file path=xl/drawings/drawing3.xml><?xml version="1.0" encoding="utf-8"?>
<xdr:wsDr xmlns:xdr="http://schemas.openxmlformats.org/drawingml/2006/spreadsheetDrawing" xmlns:a="http://schemas.openxmlformats.org/drawingml/2006/main">
  <xdr:oneCellAnchor>
    <xdr:from>
      <xdr:col>10</xdr:col>
      <xdr:colOff>518160</xdr:colOff>
      <xdr:row>61</xdr:row>
      <xdr:rowOff>152400</xdr:rowOff>
    </xdr:from>
    <xdr:ext cx="3886200" cy="325730"/>
    <xdr:sp macro="" textlink="">
      <xdr:nvSpPr>
        <xdr:cNvPr id="2" name="テキスト ボックス 1">
          <a:extLst>
            <a:ext uri="{FF2B5EF4-FFF2-40B4-BE49-F238E27FC236}">
              <a16:creationId xmlns:a16="http://schemas.microsoft.com/office/drawing/2014/main" id="{00000000-0008-0000-0200-000002000000}"/>
            </a:ext>
          </a:extLst>
        </xdr:cNvPr>
        <xdr:cNvSpPr txBox="1"/>
      </xdr:nvSpPr>
      <xdr:spPr>
        <a:xfrm>
          <a:off x="9328785" y="10610850"/>
          <a:ext cx="3886200" cy="325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400" b="1"/>
            <a:t>洗浄用トルエンと試薬を毎回セットする事に変更</a:t>
          </a:r>
        </a:p>
      </xdr:txBody>
    </xdr:sp>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310847</xdr:colOff>
      <xdr:row>40</xdr:row>
      <xdr:rowOff>115957</xdr:rowOff>
    </xdr:to>
    <xdr:pic>
      <xdr:nvPicPr>
        <xdr:cNvPr id="2" name="図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0" y="0"/>
          <a:ext cx="6497956" cy="9723783"/>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oneCellAnchor>
    <xdr:from>
      <xdr:col>10</xdr:col>
      <xdr:colOff>529829</xdr:colOff>
      <xdr:row>4</xdr:row>
      <xdr:rowOff>750093</xdr:rowOff>
    </xdr:from>
    <xdr:ext cx="535659" cy="564514"/>
    <xdr:sp macro="" textlink="">
      <xdr:nvSpPr>
        <xdr:cNvPr id="2" name="テキスト ボックス 1">
          <a:extLst>
            <a:ext uri="{FF2B5EF4-FFF2-40B4-BE49-F238E27FC236}">
              <a16:creationId xmlns:a16="http://schemas.microsoft.com/office/drawing/2014/main" id="{00000000-0008-0000-0400-000002000000}"/>
            </a:ext>
          </a:extLst>
        </xdr:cNvPr>
        <xdr:cNvSpPr txBox="1"/>
      </xdr:nvSpPr>
      <xdr:spPr>
        <a:xfrm>
          <a:off x="14216063" y="2012156"/>
          <a:ext cx="535659" cy="56451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t>１４</a:t>
          </a:r>
          <a:endParaRPr kumimoji="1" lang="en-US" altLang="ja-JP" sz="1100"/>
        </a:p>
        <a:p>
          <a:r>
            <a:rPr kumimoji="1" lang="en-US" altLang="ja-JP" sz="1100"/>
            <a:t>E</a:t>
          </a:r>
          <a:r>
            <a:rPr kumimoji="1" lang="ja-JP" altLang="en-US" sz="1100"/>
            <a:t>トル</a:t>
          </a:r>
        </a:p>
      </xdr:txBody>
    </xdr:sp>
    <xdr:clientData/>
  </xdr:oneCellAnchor>
  <xdr:oneCellAnchor>
    <xdr:from>
      <xdr:col>9</xdr:col>
      <xdr:colOff>166688</xdr:colOff>
      <xdr:row>4</xdr:row>
      <xdr:rowOff>726280</xdr:rowOff>
    </xdr:from>
    <xdr:ext cx="535659" cy="564514"/>
    <xdr:sp macro="" textlink="">
      <xdr:nvSpPr>
        <xdr:cNvPr id="3" name="テキスト ボックス 2">
          <a:extLst>
            <a:ext uri="{FF2B5EF4-FFF2-40B4-BE49-F238E27FC236}">
              <a16:creationId xmlns:a16="http://schemas.microsoft.com/office/drawing/2014/main" id="{00000000-0008-0000-0400-000003000000}"/>
            </a:ext>
          </a:extLst>
        </xdr:cNvPr>
        <xdr:cNvSpPr txBox="1"/>
      </xdr:nvSpPr>
      <xdr:spPr>
        <a:xfrm>
          <a:off x="13168313" y="1988343"/>
          <a:ext cx="535659" cy="56451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t>１５</a:t>
          </a:r>
          <a:endParaRPr kumimoji="1" lang="en-US" altLang="ja-JP" sz="1100"/>
        </a:p>
        <a:p>
          <a:r>
            <a:rPr kumimoji="1" lang="en-US" altLang="ja-JP" sz="1100"/>
            <a:t>E</a:t>
          </a:r>
          <a:r>
            <a:rPr kumimoji="1" lang="ja-JP" altLang="en-US" sz="1100"/>
            <a:t>トル</a:t>
          </a:r>
        </a:p>
      </xdr:txBody>
    </xdr:sp>
    <xdr:clientData/>
  </xdr:oneCellAnchor>
  <xdr:oneCellAnchor>
    <xdr:from>
      <xdr:col>7</xdr:col>
      <xdr:colOff>446484</xdr:colOff>
      <xdr:row>4</xdr:row>
      <xdr:rowOff>720326</xdr:rowOff>
    </xdr:from>
    <xdr:ext cx="535659" cy="564514"/>
    <xdr:sp macro="" textlink="">
      <xdr:nvSpPr>
        <xdr:cNvPr id="4" name="テキスト ボックス 3">
          <a:extLst>
            <a:ext uri="{FF2B5EF4-FFF2-40B4-BE49-F238E27FC236}">
              <a16:creationId xmlns:a16="http://schemas.microsoft.com/office/drawing/2014/main" id="{00000000-0008-0000-0400-000004000000}"/>
            </a:ext>
          </a:extLst>
        </xdr:cNvPr>
        <xdr:cNvSpPr txBox="1"/>
      </xdr:nvSpPr>
      <xdr:spPr>
        <a:xfrm>
          <a:off x="12078890" y="1982389"/>
          <a:ext cx="535659" cy="56451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t>１６</a:t>
          </a:r>
          <a:endParaRPr kumimoji="1" lang="en-US" altLang="ja-JP" sz="1100"/>
        </a:p>
        <a:p>
          <a:r>
            <a:rPr kumimoji="1" lang="en-US" altLang="ja-JP" sz="1100"/>
            <a:t>E</a:t>
          </a:r>
          <a:r>
            <a:rPr kumimoji="1" lang="ja-JP" altLang="en-US" sz="1100"/>
            <a:t>トル</a:t>
          </a:r>
        </a:p>
      </xdr:txBody>
    </xdr:sp>
    <xdr:clientData/>
  </xdr:oneCellAnchor>
  <xdr:oneCellAnchor>
    <xdr:from>
      <xdr:col>6</xdr:col>
      <xdr:colOff>196452</xdr:colOff>
      <xdr:row>4</xdr:row>
      <xdr:rowOff>714373</xdr:rowOff>
    </xdr:from>
    <xdr:ext cx="535659" cy="564514"/>
    <xdr:sp macro="" textlink="">
      <xdr:nvSpPr>
        <xdr:cNvPr id="5" name="テキスト ボックス 4">
          <a:extLst>
            <a:ext uri="{FF2B5EF4-FFF2-40B4-BE49-F238E27FC236}">
              <a16:creationId xmlns:a16="http://schemas.microsoft.com/office/drawing/2014/main" id="{00000000-0008-0000-0400-000005000000}"/>
            </a:ext>
          </a:extLst>
        </xdr:cNvPr>
        <xdr:cNvSpPr txBox="1"/>
      </xdr:nvSpPr>
      <xdr:spPr>
        <a:xfrm>
          <a:off x="11144249" y="1976436"/>
          <a:ext cx="535659" cy="56451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t>１７</a:t>
          </a:r>
          <a:endParaRPr kumimoji="1" lang="en-US" altLang="ja-JP" sz="1100"/>
        </a:p>
        <a:p>
          <a:r>
            <a:rPr kumimoji="1" lang="en-US" altLang="ja-JP" sz="1100"/>
            <a:t>E</a:t>
          </a:r>
          <a:r>
            <a:rPr kumimoji="1" lang="ja-JP" altLang="en-US" sz="1100"/>
            <a:t>トル</a:t>
          </a:r>
        </a:p>
      </xdr:txBody>
    </xdr:sp>
    <xdr:clientData/>
  </xdr:oneCellAnchor>
  <xdr:oneCellAnchor>
    <xdr:from>
      <xdr:col>10</xdr:col>
      <xdr:colOff>541736</xdr:colOff>
      <xdr:row>6</xdr:row>
      <xdr:rowOff>208359</xdr:rowOff>
    </xdr:from>
    <xdr:ext cx="466794" cy="328423"/>
    <xdr:sp macro="" textlink="">
      <xdr:nvSpPr>
        <xdr:cNvPr id="6" name="テキスト ボックス 5">
          <a:extLst>
            <a:ext uri="{FF2B5EF4-FFF2-40B4-BE49-F238E27FC236}">
              <a16:creationId xmlns:a16="http://schemas.microsoft.com/office/drawing/2014/main" id="{00000000-0008-0000-0400-000006000000}"/>
            </a:ext>
          </a:extLst>
        </xdr:cNvPr>
        <xdr:cNvSpPr txBox="1"/>
      </xdr:nvSpPr>
      <xdr:spPr>
        <a:xfrm>
          <a:off x="14227970" y="2631281"/>
          <a:ext cx="466794" cy="3284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solidFill>
                <a:srgbClr val="FF0000"/>
              </a:solidFill>
            </a:rPr>
            <a:t>分析</a:t>
          </a:r>
        </a:p>
      </xdr:txBody>
    </xdr:sp>
    <xdr:clientData/>
  </xdr:oneCellAnchor>
  <xdr:twoCellAnchor>
    <xdr:from>
      <xdr:col>9</xdr:col>
      <xdr:colOff>434518</xdr:colOff>
      <xdr:row>6</xdr:row>
      <xdr:rowOff>129935</xdr:rowOff>
    </xdr:from>
    <xdr:to>
      <xdr:col>10</xdr:col>
      <xdr:colOff>541736</xdr:colOff>
      <xdr:row>7</xdr:row>
      <xdr:rowOff>134446</xdr:rowOff>
    </xdr:to>
    <xdr:cxnSp macro="">
      <xdr:nvCxnSpPr>
        <xdr:cNvPr id="8" name="直線矢印コネクタ 7">
          <a:extLst>
            <a:ext uri="{FF2B5EF4-FFF2-40B4-BE49-F238E27FC236}">
              <a16:creationId xmlns:a16="http://schemas.microsoft.com/office/drawing/2014/main" id="{00000000-0008-0000-0400-000008000000}"/>
            </a:ext>
          </a:extLst>
        </xdr:cNvPr>
        <xdr:cNvCxnSpPr>
          <a:stCxn id="6" idx="1"/>
          <a:endCxn id="3" idx="2"/>
        </xdr:cNvCxnSpPr>
      </xdr:nvCxnSpPr>
      <xdr:spPr>
        <a:xfrm flipH="1" flipV="1">
          <a:off x="13436143" y="2552857"/>
          <a:ext cx="791827" cy="24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11845</xdr:colOff>
      <xdr:row>6</xdr:row>
      <xdr:rowOff>112075</xdr:rowOff>
    </xdr:from>
    <xdr:to>
      <xdr:col>10</xdr:col>
      <xdr:colOff>541736</xdr:colOff>
      <xdr:row>7</xdr:row>
      <xdr:rowOff>134446</xdr:rowOff>
    </xdr:to>
    <xdr:cxnSp macro="">
      <xdr:nvCxnSpPr>
        <xdr:cNvPr id="9" name="直線矢印コネクタ 8">
          <a:extLst>
            <a:ext uri="{FF2B5EF4-FFF2-40B4-BE49-F238E27FC236}">
              <a16:creationId xmlns:a16="http://schemas.microsoft.com/office/drawing/2014/main" id="{00000000-0008-0000-0400-000009000000}"/>
            </a:ext>
          </a:extLst>
        </xdr:cNvPr>
        <xdr:cNvCxnSpPr>
          <a:stCxn id="6" idx="1"/>
        </xdr:cNvCxnSpPr>
      </xdr:nvCxnSpPr>
      <xdr:spPr>
        <a:xfrm flipH="1" flipV="1">
          <a:off x="12328861" y="2534997"/>
          <a:ext cx="1899109" cy="26049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458392</xdr:colOff>
      <xdr:row>6</xdr:row>
      <xdr:rowOff>214313</xdr:rowOff>
    </xdr:from>
    <xdr:ext cx="466794" cy="328423"/>
    <xdr:sp macro="" textlink="">
      <xdr:nvSpPr>
        <xdr:cNvPr id="12" name="テキスト ボックス 11">
          <a:extLst>
            <a:ext uri="{FF2B5EF4-FFF2-40B4-BE49-F238E27FC236}">
              <a16:creationId xmlns:a16="http://schemas.microsoft.com/office/drawing/2014/main" id="{00000000-0008-0000-0400-00000C000000}"/>
            </a:ext>
          </a:extLst>
        </xdr:cNvPr>
        <xdr:cNvSpPr txBox="1"/>
      </xdr:nvSpPr>
      <xdr:spPr>
        <a:xfrm>
          <a:off x="12090798" y="2637235"/>
          <a:ext cx="466794" cy="3284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solidFill>
                <a:srgbClr val="FF0000"/>
              </a:solidFill>
            </a:rPr>
            <a:t>分析</a:t>
          </a:r>
        </a:p>
      </xdr:txBody>
    </xdr:sp>
    <xdr:clientData/>
  </xdr:oneCellAnchor>
  <xdr:oneCellAnchor>
    <xdr:from>
      <xdr:col>10</xdr:col>
      <xdr:colOff>517923</xdr:colOff>
      <xdr:row>4</xdr:row>
      <xdr:rowOff>89297</xdr:rowOff>
    </xdr:from>
    <xdr:ext cx="466794" cy="328423"/>
    <xdr:sp macro="" textlink="">
      <xdr:nvSpPr>
        <xdr:cNvPr id="13" name="テキスト ボックス 12">
          <a:extLst>
            <a:ext uri="{FF2B5EF4-FFF2-40B4-BE49-F238E27FC236}">
              <a16:creationId xmlns:a16="http://schemas.microsoft.com/office/drawing/2014/main" id="{00000000-0008-0000-0400-00000D000000}"/>
            </a:ext>
          </a:extLst>
        </xdr:cNvPr>
        <xdr:cNvSpPr txBox="1"/>
      </xdr:nvSpPr>
      <xdr:spPr>
        <a:xfrm>
          <a:off x="14204157" y="1351360"/>
          <a:ext cx="466794" cy="3284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t>１４</a:t>
          </a:r>
          <a:endParaRPr kumimoji="1" lang="en-US" altLang="ja-JP" sz="1100"/>
        </a:p>
      </xdr:txBody>
    </xdr:sp>
    <xdr:clientData/>
  </xdr:oneCellAnchor>
  <xdr:oneCellAnchor>
    <xdr:from>
      <xdr:col>9</xdr:col>
      <xdr:colOff>166688</xdr:colOff>
      <xdr:row>4</xdr:row>
      <xdr:rowOff>77391</xdr:rowOff>
    </xdr:from>
    <xdr:ext cx="466794" cy="328423"/>
    <xdr:sp macro="" textlink="">
      <xdr:nvSpPr>
        <xdr:cNvPr id="14" name="テキスト ボックス 13">
          <a:extLst>
            <a:ext uri="{FF2B5EF4-FFF2-40B4-BE49-F238E27FC236}">
              <a16:creationId xmlns:a16="http://schemas.microsoft.com/office/drawing/2014/main" id="{00000000-0008-0000-0400-00000E000000}"/>
            </a:ext>
          </a:extLst>
        </xdr:cNvPr>
        <xdr:cNvSpPr txBox="1"/>
      </xdr:nvSpPr>
      <xdr:spPr>
        <a:xfrm>
          <a:off x="13168313" y="1339454"/>
          <a:ext cx="466794" cy="3284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none" rtlCol="0" anchor="t">
          <a:spAutoFit/>
        </a:bodyPr>
        <a:lstStyle/>
        <a:p>
          <a:r>
            <a:rPr kumimoji="1" lang="ja-JP" altLang="en-US" sz="1100"/>
            <a:t>１４</a:t>
          </a:r>
          <a:endParaRPr kumimoji="1" lang="en-US" altLang="ja-JP" sz="1100"/>
        </a:p>
      </xdr:txBody>
    </xdr:sp>
    <xdr:clientData/>
  </xdr:oneCellAnchor>
  <xdr:twoCellAnchor>
    <xdr:from>
      <xdr:col>6</xdr:col>
      <xdr:colOff>228600</xdr:colOff>
      <xdr:row>7</xdr:row>
      <xdr:rowOff>438150</xdr:rowOff>
    </xdr:from>
    <xdr:to>
      <xdr:col>9</xdr:col>
      <xdr:colOff>57150</xdr:colOff>
      <xdr:row>9</xdr:row>
      <xdr:rowOff>523875</xdr:rowOff>
    </xdr:to>
    <xdr:sp macro="" textlink="">
      <xdr:nvSpPr>
        <xdr:cNvPr id="15" name="吹き出し: 折線 14">
          <a:extLst>
            <a:ext uri="{FF2B5EF4-FFF2-40B4-BE49-F238E27FC236}">
              <a16:creationId xmlns:a16="http://schemas.microsoft.com/office/drawing/2014/main" id="{00000000-0008-0000-0400-00000F000000}"/>
            </a:ext>
          </a:extLst>
        </xdr:cNvPr>
        <xdr:cNvSpPr/>
      </xdr:nvSpPr>
      <xdr:spPr>
        <a:xfrm>
          <a:off x="11172825" y="3095625"/>
          <a:ext cx="1885950" cy="1276350"/>
        </a:xfrm>
        <a:prstGeom prst="borderCallout2">
          <a:avLst>
            <a:gd name="adj1" fmla="val 18750"/>
            <a:gd name="adj2" fmla="val -8333"/>
            <a:gd name="adj3" fmla="val 18750"/>
            <a:gd name="adj4" fmla="val -16667"/>
            <a:gd name="adj5" fmla="val 63246"/>
            <a:gd name="adj6" fmla="val -10519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④⑤回収トルエン管理について</a:t>
          </a:r>
          <a:r>
            <a:rPr kumimoji="1" lang="en-US" altLang="ja-JP" sz="1100"/>
            <a:t>2/27</a:t>
          </a:r>
          <a:r>
            <a:rPr kumimoji="1" lang="ja-JP" altLang="en-US" sz="1100"/>
            <a:t>打合せを行い見直しを行う</a:t>
          </a:r>
          <a:r>
            <a:rPr kumimoji="1" lang="en-US" altLang="ja-JP" sz="1100"/>
            <a:t>【</a:t>
          </a:r>
          <a:r>
            <a:rPr kumimoji="1" lang="ja-JP" altLang="en-US" sz="1100"/>
            <a:t>吉本</a:t>
          </a:r>
          <a:r>
            <a:rPr kumimoji="1" lang="en-US" altLang="ja-JP" sz="1100"/>
            <a:t>】</a:t>
          </a:r>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10</xdr:col>
      <xdr:colOff>7620</xdr:colOff>
      <xdr:row>33</xdr:row>
      <xdr:rowOff>45720</xdr:rowOff>
    </xdr:from>
    <xdr:to>
      <xdr:col>10</xdr:col>
      <xdr:colOff>381000</xdr:colOff>
      <xdr:row>35</xdr:row>
      <xdr:rowOff>0</xdr:rowOff>
    </xdr:to>
    <xdr:cxnSp macro="">
      <xdr:nvCxnSpPr>
        <xdr:cNvPr id="3" name="直線矢印コネクタ 2">
          <a:extLst>
            <a:ext uri="{FF2B5EF4-FFF2-40B4-BE49-F238E27FC236}">
              <a16:creationId xmlns:a16="http://schemas.microsoft.com/office/drawing/2014/main" id="{F4434D78-7BD3-4D25-B172-8098358F88D7}"/>
            </a:ext>
          </a:extLst>
        </xdr:cNvPr>
        <xdr:cNvCxnSpPr/>
      </xdr:nvCxnSpPr>
      <xdr:spPr>
        <a:xfrm flipV="1">
          <a:off x="5013960" y="6583680"/>
          <a:ext cx="373380" cy="350520"/>
        </a:xfrm>
        <a:prstGeom prst="straightConnector1">
          <a:avLst/>
        </a:prstGeom>
        <a:ln w="38100">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xdr:colOff>
      <xdr:row>0</xdr:row>
      <xdr:rowOff>1</xdr:rowOff>
    </xdr:from>
    <xdr:to>
      <xdr:col>12</xdr:col>
      <xdr:colOff>257175</xdr:colOff>
      <xdr:row>46</xdr:row>
      <xdr:rowOff>68098</xdr:rowOff>
    </xdr:to>
    <xdr:pic>
      <xdr:nvPicPr>
        <xdr:cNvPr id="2" name="図 1">
          <a:extLst>
            <a:ext uri="{FF2B5EF4-FFF2-40B4-BE49-F238E27FC236}">
              <a16:creationId xmlns:a16="http://schemas.microsoft.com/office/drawing/2014/main" id="{00000000-0008-0000-0A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 y="1"/>
          <a:ext cx="8486774" cy="110218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24</xdr:col>
      <xdr:colOff>132863</xdr:colOff>
      <xdr:row>21</xdr:row>
      <xdr:rowOff>178191</xdr:rowOff>
    </xdr:from>
    <xdr:to>
      <xdr:col>27</xdr:col>
      <xdr:colOff>149275</xdr:colOff>
      <xdr:row>27</xdr:row>
      <xdr:rowOff>44548</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15982463" y="4978791"/>
          <a:ext cx="1997612" cy="1237957"/>
        </a:xfrm>
        <a:prstGeom prst="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2400" b="1" u="sng">
              <a:solidFill>
                <a:schemeClr val="bg1"/>
              </a:solidFill>
            </a:rPr>
            <a:t>ATBC</a:t>
          </a:r>
        </a:p>
        <a:p>
          <a:pPr algn="ctr"/>
          <a:r>
            <a:rPr kumimoji="1" lang="ja-JP" altLang="en-US" sz="2400" b="1" u="sng">
              <a:solidFill>
                <a:schemeClr val="bg1"/>
              </a:solidFill>
            </a:rPr>
            <a:t>黄色着色</a:t>
          </a:r>
        </a:p>
      </xdr:txBody>
    </xdr:sp>
    <xdr:clientData/>
  </xdr:twoCellAnchor>
  <xdr:twoCellAnchor>
    <xdr:from>
      <xdr:col>11</xdr:col>
      <xdr:colOff>338407</xdr:colOff>
      <xdr:row>32</xdr:row>
      <xdr:rowOff>181708</xdr:rowOff>
    </xdr:from>
    <xdr:to>
      <xdr:col>14</xdr:col>
      <xdr:colOff>354819</xdr:colOff>
      <xdr:row>38</xdr:row>
      <xdr:rowOff>48065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602807" y="7496908"/>
          <a:ext cx="1997612" cy="1237957"/>
        </a:xfrm>
        <a:prstGeom prst="rect">
          <a:avLst/>
        </a:prstGeom>
        <a:solidFill>
          <a:srgbClr val="FFC000"/>
        </a:solidFill>
        <a:ln w="539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u="sng">
              <a:solidFill>
                <a:srgbClr val="FF0000"/>
              </a:solidFill>
            </a:rPr>
            <a:t>アセチル化</a:t>
          </a:r>
          <a:endParaRPr kumimoji="1" lang="en-US" altLang="ja-JP" sz="2000" b="1" u="sng">
            <a:solidFill>
              <a:srgbClr val="FF0000"/>
            </a:solidFill>
          </a:endParaRPr>
        </a:p>
        <a:p>
          <a:pPr algn="ctr"/>
          <a:r>
            <a:rPr kumimoji="1" lang="ja-JP" altLang="en-US" sz="2000" b="1" u="sng">
              <a:solidFill>
                <a:srgbClr val="FF0000"/>
              </a:solidFill>
            </a:rPr>
            <a:t>エステル化</a:t>
          </a:r>
        </a:p>
      </xdr:txBody>
    </xdr:sp>
    <xdr:clientData/>
  </xdr:twoCellAnchor>
  <xdr:twoCellAnchor>
    <xdr:from>
      <xdr:col>17</xdr:col>
      <xdr:colOff>659621</xdr:colOff>
      <xdr:row>32</xdr:row>
      <xdr:rowOff>181707</xdr:rowOff>
    </xdr:from>
    <xdr:to>
      <xdr:col>21</xdr:col>
      <xdr:colOff>15633</xdr:colOff>
      <xdr:row>38</xdr:row>
      <xdr:rowOff>48064</xdr:rowOff>
    </xdr:to>
    <xdr:sp macro="" textlink="">
      <xdr:nvSpPr>
        <xdr:cNvPr id="4" name="正方形/長方形 3">
          <a:extLst>
            <a:ext uri="{FF2B5EF4-FFF2-40B4-BE49-F238E27FC236}">
              <a16:creationId xmlns:a16="http://schemas.microsoft.com/office/drawing/2014/main" id="{00000000-0008-0000-0700-000004000000}"/>
            </a:ext>
          </a:extLst>
        </xdr:cNvPr>
        <xdr:cNvSpPr/>
      </xdr:nvSpPr>
      <xdr:spPr>
        <a:xfrm>
          <a:off x="11886421" y="7496907"/>
          <a:ext cx="1997612" cy="1237957"/>
        </a:xfrm>
        <a:prstGeom prst="rect">
          <a:avLst/>
        </a:prstGeom>
        <a:solidFill>
          <a:srgbClr val="FF9999"/>
        </a:solid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u="sng">
              <a:solidFill>
                <a:srgbClr val="FF0000"/>
              </a:solidFill>
            </a:rPr>
            <a:t>活性炭</a:t>
          </a:r>
          <a:endParaRPr kumimoji="1" lang="en-US" altLang="ja-JP" sz="2000" b="1" u="sng">
            <a:solidFill>
              <a:srgbClr val="FF0000"/>
            </a:solidFill>
          </a:endParaRPr>
        </a:p>
        <a:p>
          <a:pPr algn="ctr"/>
          <a:r>
            <a:rPr kumimoji="1" lang="ja-JP" altLang="en-US" sz="2000">
              <a:solidFill>
                <a:schemeClr val="tx1"/>
              </a:solidFill>
            </a:rPr>
            <a:t>脱色撹拌</a:t>
          </a:r>
        </a:p>
      </xdr:txBody>
    </xdr:sp>
    <xdr:clientData/>
  </xdr:twoCellAnchor>
  <xdr:twoCellAnchor>
    <xdr:from>
      <xdr:col>19</xdr:col>
      <xdr:colOff>28137</xdr:colOff>
      <xdr:row>13</xdr:row>
      <xdr:rowOff>0</xdr:rowOff>
    </xdr:from>
    <xdr:to>
      <xdr:col>22</xdr:col>
      <xdr:colOff>44549</xdr:colOff>
      <xdr:row>18</xdr:row>
      <xdr:rowOff>94957</xdr:rowOff>
    </xdr:to>
    <xdr:sp macro="" textlink="">
      <xdr:nvSpPr>
        <xdr:cNvPr id="5" name="正方形/長方形 4">
          <a:extLst>
            <a:ext uri="{FF2B5EF4-FFF2-40B4-BE49-F238E27FC236}">
              <a16:creationId xmlns:a16="http://schemas.microsoft.com/office/drawing/2014/main" id="{00000000-0008-0000-0700-000005000000}"/>
            </a:ext>
          </a:extLst>
        </xdr:cNvPr>
        <xdr:cNvSpPr/>
      </xdr:nvSpPr>
      <xdr:spPr>
        <a:xfrm>
          <a:off x="12575737" y="2971800"/>
          <a:ext cx="1997612" cy="1237957"/>
        </a:xfrm>
        <a:prstGeom prst="rect">
          <a:avLst/>
        </a:prstGeom>
        <a:solidFill>
          <a:srgbClr val="99FFCC"/>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a:solidFill>
                <a:schemeClr val="tx1"/>
              </a:solidFill>
            </a:rPr>
            <a:t>一次濾過前</a:t>
          </a:r>
          <a:endParaRPr kumimoji="1" lang="en-US" altLang="ja-JP" sz="2000">
            <a:solidFill>
              <a:schemeClr val="tx1"/>
            </a:solidFill>
          </a:endParaRPr>
        </a:p>
        <a:p>
          <a:pPr algn="ctr"/>
          <a:endParaRPr kumimoji="1" lang="ja-JP" altLang="en-US" sz="2000">
            <a:solidFill>
              <a:schemeClr val="tx1"/>
            </a:solidFill>
          </a:endParaRPr>
        </a:p>
      </xdr:txBody>
    </xdr:sp>
    <xdr:clientData/>
  </xdr:twoCellAnchor>
  <xdr:twoCellAnchor>
    <xdr:from>
      <xdr:col>11</xdr:col>
      <xdr:colOff>564444</xdr:colOff>
      <xdr:row>13</xdr:row>
      <xdr:rowOff>30238</xdr:rowOff>
    </xdr:from>
    <xdr:to>
      <xdr:col>17</xdr:col>
      <xdr:colOff>534206</xdr:colOff>
      <xdr:row>18</xdr:row>
      <xdr:rowOff>125195</xdr:rowOff>
    </xdr:to>
    <xdr:sp macro="" textlink="">
      <xdr:nvSpPr>
        <xdr:cNvPr id="6" name="正方形/長方形 5">
          <a:extLst>
            <a:ext uri="{FF2B5EF4-FFF2-40B4-BE49-F238E27FC236}">
              <a16:creationId xmlns:a16="http://schemas.microsoft.com/office/drawing/2014/main" id="{00000000-0008-0000-0700-000006000000}"/>
            </a:ext>
          </a:extLst>
        </xdr:cNvPr>
        <xdr:cNvSpPr/>
      </xdr:nvSpPr>
      <xdr:spPr>
        <a:xfrm>
          <a:off x="7882063" y="3043968"/>
          <a:ext cx="3961191" cy="1254084"/>
        </a:xfrm>
        <a:prstGeom prst="rect">
          <a:avLst/>
        </a:prstGeom>
        <a:solidFill>
          <a:srgbClr val="92D050"/>
        </a:solidFill>
        <a:ln w="508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u="sng">
              <a:solidFill>
                <a:srgbClr val="FF0000"/>
              </a:solidFill>
            </a:rPr>
            <a:t>減圧濃縮</a:t>
          </a:r>
          <a:endParaRPr kumimoji="1" lang="en-US" altLang="ja-JP" sz="2000" b="1" u="sng">
            <a:solidFill>
              <a:srgbClr val="FF0000"/>
            </a:solidFill>
          </a:endParaRPr>
        </a:p>
        <a:p>
          <a:pPr algn="ctr"/>
          <a:r>
            <a:rPr kumimoji="1" lang="ja-JP" altLang="en-US" sz="2000" b="0">
              <a:solidFill>
                <a:sysClr val="windowText" lastClr="000000"/>
              </a:solidFill>
            </a:rPr>
            <a:t>留去トルエンの色</a:t>
          </a:r>
          <a:endParaRPr kumimoji="1" lang="en-US" altLang="ja-JP" sz="2000" b="0">
            <a:solidFill>
              <a:sysClr val="windowText" lastClr="000000"/>
            </a:solidFill>
          </a:endParaRPr>
        </a:p>
        <a:p>
          <a:pPr algn="ctr"/>
          <a:r>
            <a:rPr kumimoji="1" lang="ja-JP" altLang="en-US" sz="2000" b="0">
              <a:solidFill>
                <a:sysClr val="windowText" lastClr="000000"/>
              </a:solidFill>
            </a:rPr>
            <a:t>留去水の色</a:t>
          </a:r>
        </a:p>
      </xdr:txBody>
    </xdr:sp>
    <xdr:clientData/>
  </xdr:twoCellAnchor>
  <xdr:twoCellAnchor>
    <xdr:from>
      <xdr:col>1</xdr:col>
      <xdr:colOff>352778</xdr:colOff>
      <xdr:row>23</xdr:row>
      <xdr:rowOff>197555</xdr:rowOff>
    </xdr:from>
    <xdr:to>
      <xdr:col>24</xdr:col>
      <xdr:colOff>132863</xdr:colOff>
      <xdr:row>24</xdr:row>
      <xdr:rowOff>23446</xdr:rowOff>
    </xdr:to>
    <xdr:cxnSp macro="">
      <xdr:nvCxnSpPr>
        <xdr:cNvPr id="7" name="直線矢印コネクタ 6">
          <a:extLst>
            <a:ext uri="{FF2B5EF4-FFF2-40B4-BE49-F238E27FC236}">
              <a16:creationId xmlns:a16="http://schemas.microsoft.com/office/drawing/2014/main" id="{00000000-0008-0000-0700-000007000000}"/>
            </a:ext>
          </a:extLst>
        </xdr:cNvPr>
        <xdr:cNvCxnSpPr/>
      </xdr:nvCxnSpPr>
      <xdr:spPr>
        <a:xfrm>
          <a:off x="1016000" y="5390444"/>
          <a:ext cx="15034196" cy="51669"/>
        </a:xfrm>
        <a:prstGeom prst="straightConnector1">
          <a:avLst/>
        </a:prstGeom>
        <a:ln w="15875">
          <a:tailEnd type="stealth" w="lg" len="lg"/>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101713</xdr:colOff>
      <xdr:row>24</xdr:row>
      <xdr:rowOff>23446</xdr:rowOff>
    </xdr:from>
    <xdr:to>
      <xdr:col>15</xdr:col>
      <xdr:colOff>92335</xdr:colOff>
      <xdr:row>32</xdr:row>
      <xdr:rowOff>181707</xdr:rowOff>
    </xdr:to>
    <xdr:cxnSp macro="">
      <xdr:nvCxnSpPr>
        <xdr:cNvPr id="8" name="直線矢印コネクタ 7">
          <a:extLst>
            <a:ext uri="{FF2B5EF4-FFF2-40B4-BE49-F238E27FC236}">
              <a16:creationId xmlns:a16="http://schemas.microsoft.com/office/drawing/2014/main" id="{00000000-0008-0000-0700-000008000000}"/>
            </a:ext>
          </a:extLst>
        </xdr:cNvPr>
        <xdr:cNvCxnSpPr>
          <a:cxnSpLocks/>
        </xdr:cNvCxnSpPr>
      </xdr:nvCxnSpPr>
      <xdr:spPr>
        <a:xfrm flipV="1">
          <a:off x="8686913" y="5509846"/>
          <a:ext cx="1311422" cy="1987061"/>
        </a:xfrm>
        <a:prstGeom prst="straightConnector1">
          <a:avLst/>
        </a:prstGeom>
        <a:ln w="15875">
          <a:tailEnd type="stealth" w="lg" len="lg"/>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549326</xdr:colOff>
      <xdr:row>18</xdr:row>
      <xdr:rowOff>125195</xdr:rowOff>
    </xdr:from>
    <xdr:to>
      <xdr:col>16</xdr:col>
      <xdr:colOff>646699</xdr:colOff>
      <xdr:row>24</xdr:row>
      <xdr:rowOff>53684</xdr:rowOff>
    </xdr:to>
    <xdr:cxnSp macro="">
      <xdr:nvCxnSpPr>
        <xdr:cNvPr id="9" name="直線矢印コネクタ 8">
          <a:extLst>
            <a:ext uri="{FF2B5EF4-FFF2-40B4-BE49-F238E27FC236}">
              <a16:creationId xmlns:a16="http://schemas.microsoft.com/office/drawing/2014/main" id="{00000000-0008-0000-0700-000009000000}"/>
            </a:ext>
          </a:extLst>
        </xdr:cNvPr>
        <xdr:cNvCxnSpPr>
          <a:cxnSpLocks/>
          <a:stCxn id="6" idx="2"/>
        </xdr:cNvCxnSpPr>
      </xdr:nvCxnSpPr>
      <xdr:spPr>
        <a:xfrm>
          <a:off x="9862659" y="4298052"/>
          <a:ext cx="1427850" cy="1319442"/>
        </a:xfrm>
        <a:prstGeom prst="straightConnector1">
          <a:avLst/>
        </a:prstGeom>
        <a:ln w="15875">
          <a:tailEnd type="stealth" w="lg" len="lg"/>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337627</xdr:colOff>
      <xdr:row>24</xdr:row>
      <xdr:rowOff>23446</xdr:rowOff>
    </xdr:from>
    <xdr:to>
      <xdr:col>21</xdr:col>
      <xdr:colOff>305639</xdr:colOff>
      <xdr:row>32</xdr:row>
      <xdr:rowOff>181707</xdr:rowOff>
    </xdr:to>
    <xdr:cxnSp macro="">
      <xdr:nvCxnSpPr>
        <xdr:cNvPr id="10" name="直線矢印コネクタ 9">
          <a:extLst>
            <a:ext uri="{FF2B5EF4-FFF2-40B4-BE49-F238E27FC236}">
              <a16:creationId xmlns:a16="http://schemas.microsoft.com/office/drawing/2014/main" id="{00000000-0008-0000-0700-00000A000000}"/>
            </a:ext>
          </a:extLst>
        </xdr:cNvPr>
        <xdr:cNvCxnSpPr>
          <a:cxnSpLocks/>
          <a:stCxn id="4" idx="0"/>
        </xdr:cNvCxnSpPr>
      </xdr:nvCxnSpPr>
      <xdr:spPr>
        <a:xfrm flipV="1">
          <a:off x="12885227" y="5509846"/>
          <a:ext cx="1288812" cy="1987061"/>
        </a:xfrm>
        <a:prstGeom prst="straightConnector1">
          <a:avLst/>
        </a:prstGeom>
        <a:ln w="15875">
          <a:tailEnd type="stealth" w="lg" len="lg"/>
        </a:ln>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366543</xdr:colOff>
      <xdr:row>18</xdr:row>
      <xdr:rowOff>94957</xdr:rowOff>
    </xdr:from>
    <xdr:to>
      <xdr:col>22</xdr:col>
      <xdr:colOff>244735</xdr:colOff>
      <xdr:row>24</xdr:row>
      <xdr:rowOff>23446</xdr:rowOff>
    </xdr:to>
    <xdr:cxnSp macro="">
      <xdr:nvCxnSpPr>
        <xdr:cNvPr id="11" name="直線矢印コネクタ 10">
          <a:extLst>
            <a:ext uri="{FF2B5EF4-FFF2-40B4-BE49-F238E27FC236}">
              <a16:creationId xmlns:a16="http://schemas.microsoft.com/office/drawing/2014/main" id="{00000000-0008-0000-0700-00000B000000}"/>
            </a:ext>
          </a:extLst>
        </xdr:cNvPr>
        <xdr:cNvCxnSpPr>
          <a:cxnSpLocks/>
          <a:stCxn id="5" idx="2"/>
        </xdr:cNvCxnSpPr>
      </xdr:nvCxnSpPr>
      <xdr:spPr>
        <a:xfrm>
          <a:off x="13574543" y="4209757"/>
          <a:ext cx="1198992" cy="1300089"/>
        </a:xfrm>
        <a:prstGeom prst="straightConnector1">
          <a:avLst/>
        </a:prstGeom>
        <a:ln w="15875">
          <a:tailEnd type="stealth" w="lg" len="lg"/>
        </a:ln>
      </xdr:spPr>
      <xdr:style>
        <a:lnRef idx="1">
          <a:schemeClr val="dk1"/>
        </a:lnRef>
        <a:fillRef idx="0">
          <a:schemeClr val="dk1"/>
        </a:fillRef>
        <a:effectRef idx="0">
          <a:schemeClr val="dk1"/>
        </a:effectRef>
        <a:fontRef idx="minor">
          <a:schemeClr val="tx1"/>
        </a:fontRef>
      </xdr:style>
    </xdr:cxnSp>
    <xdr:clientData/>
  </xdr:twoCellAnchor>
  <xdr:twoCellAnchor>
    <xdr:from>
      <xdr:col>0</xdr:col>
      <xdr:colOff>451555</xdr:colOff>
      <xdr:row>24</xdr:row>
      <xdr:rowOff>100792</xdr:rowOff>
    </xdr:from>
    <xdr:to>
      <xdr:col>11</xdr:col>
      <xdr:colOff>84666</xdr:colOff>
      <xdr:row>43</xdr:row>
      <xdr:rowOff>84666</xdr:rowOff>
    </xdr:to>
    <xdr:sp macro="" textlink="">
      <xdr:nvSpPr>
        <xdr:cNvPr id="12" name="正方形/長方形 11">
          <a:extLst>
            <a:ext uri="{FF2B5EF4-FFF2-40B4-BE49-F238E27FC236}">
              <a16:creationId xmlns:a16="http://schemas.microsoft.com/office/drawing/2014/main" id="{00000000-0008-0000-0700-00000C000000}"/>
            </a:ext>
          </a:extLst>
        </xdr:cNvPr>
        <xdr:cNvSpPr/>
      </xdr:nvSpPr>
      <xdr:spPr>
        <a:xfrm>
          <a:off x="451555" y="5519459"/>
          <a:ext cx="6928555" cy="4273651"/>
        </a:xfrm>
        <a:prstGeom prst="rect">
          <a:avLst/>
        </a:prstGeom>
        <a:solidFill>
          <a:srgbClr val="FFC000"/>
        </a:solidFill>
        <a:ln w="50800">
          <a:solidFill>
            <a:srgbClr val="C0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marL="0" indent="0" algn="l" defTabSz="914400" rtl="0" eaLnBrk="1" latinLnBrk="0" hangingPunct="1"/>
          <a:r>
            <a:rPr kumimoji="1" lang="ja-JP" altLang="en-US" sz="2000" b="1" u="sng" kern="1200">
              <a:solidFill>
                <a:srgbClr val="FF0000"/>
              </a:solidFill>
              <a:latin typeface="+mn-lt"/>
              <a:ea typeface="+mn-ea"/>
              <a:cs typeface="+mn-cs"/>
            </a:rPr>
            <a:t>異常反応</a:t>
          </a:r>
          <a:endParaRPr kumimoji="1" lang="en-US" altLang="ja-JP" sz="2000" b="1" u="sng" kern="1200">
            <a:solidFill>
              <a:srgbClr val="FF0000"/>
            </a:solidFill>
            <a:latin typeface="+mn-lt"/>
            <a:ea typeface="+mn-ea"/>
            <a:cs typeface="+mn-cs"/>
          </a:endParaRPr>
        </a:p>
        <a:p>
          <a:pPr marL="0" indent="0" algn="l" defTabSz="914400" rtl="0" eaLnBrk="1" latinLnBrk="0" hangingPunct="1"/>
          <a:r>
            <a:rPr kumimoji="1" lang="ja-JP" altLang="en-US" sz="2000" b="1" kern="1200">
              <a:solidFill>
                <a:srgbClr val="FF0000"/>
              </a:solidFill>
              <a:latin typeface="+mn-lt"/>
              <a:ea typeface="+mn-ea"/>
              <a:cs typeface="+mn-cs"/>
            </a:rPr>
            <a:t>１）原料であるブタノーは</a:t>
          </a:r>
          <a:r>
            <a:rPr kumimoji="1" lang="en-US" altLang="ja-JP" sz="2000" b="1" kern="1200">
              <a:solidFill>
                <a:srgbClr val="FF0000"/>
              </a:solidFill>
              <a:latin typeface="+mn-lt"/>
              <a:ea typeface="+mn-ea"/>
              <a:cs typeface="+mn-cs"/>
            </a:rPr>
            <a:t>2</a:t>
          </a:r>
          <a:r>
            <a:rPr kumimoji="1" lang="ja-JP" altLang="en-US" sz="2000" b="1" kern="1200">
              <a:solidFill>
                <a:srgbClr val="FF0000"/>
              </a:solidFill>
              <a:latin typeface="+mn-lt"/>
              <a:ea typeface="+mn-ea"/>
              <a:cs typeface="+mn-cs"/>
            </a:rPr>
            <a:t>回に分けて仕込む。</a:t>
          </a:r>
          <a:r>
            <a:rPr kumimoji="1" lang="en-US" altLang="ja-JP" sz="2000" b="1" kern="1200">
              <a:solidFill>
                <a:srgbClr val="FF0000"/>
              </a:solidFill>
              <a:latin typeface="+mn-lt"/>
              <a:ea typeface="+mn-ea"/>
              <a:cs typeface="+mn-cs"/>
            </a:rPr>
            <a:t>1</a:t>
          </a:r>
          <a:r>
            <a:rPr kumimoji="1" lang="ja-JP" altLang="en-US" sz="2000" b="1" kern="1200">
              <a:solidFill>
                <a:srgbClr val="FF0000"/>
              </a:solidFill>
              <a:latin typeface="+mn-lt"/>
              <a:ea typeface="+mn-ea"/>
              <a:cs typeface="+mn-cs"/>
            </a:rPr>
            <a:t>回目は固定量、</a:t>
          </a:r>
          <a:r>
            <a:rPr kumimoji="1" lang="en-US" altLang="ja-JP" sz="2000" b="1" kern="1200">
              <a:solidFill>
                <a:srgbClr val="FF0000"/>
              </a:solidFill>
              <a:latin typeface="+mn-lt"/>
              <a:ea typeface="+mn-ea"/>
              <a:cs typeface="+mn-cs"/>
            </a:rPr>
            <a:t>2</a:t>
          </a:r>
          <a:r>
            <a:rPr kumimoji="1" lang="ja-JP" altLang="en-US" sz="2000" b="1" kern="1200">
              <a:solidFill>
                <a:srgbClr val="FF0000"/>
              </a:solidFill>
              <a:latin typeface="+mn-lt"/>
              <a:ea typeface="+mn-ea"/>
              <a:cs typeface="+mn-cs"/>
            </a:rPr>
            <a:t>回目は回収トルエン内のブタノール含量にて計算で仕込む。</a:t>
          </a:r>
        </a:p>
        <a:p>
          <a:pPr marL="0" indent="0" algn="l" defTabSz="914400" rtl="0" eaLnBrk="1" latinLnBrk="0" hangingPunct="1"/>
          <a:r>
            <a:rPr kumimoji="1" lang="ja-JP" altLang="en-US" sz="2000" b="1" kern="1200">
              <a:solidFill>
                <a:srgbClr val="FF0000"/>
              </a:solidFill>
              <a:latin typeface="+mn-lt"/>
              <a:ea typeface="+mn-ea"/>
              <a:cs typeface="+mn-cs"/>
            </a:rPr>
            <a:t>２）品管からの分析結果は、回収トルエンの分析値が数バッチ前。</a:t>
          </a:r>
        </a:p>
        <a:p>
          <a:pPr marL="0" indent="0" algn="l" defTabSz="914400" rtl="0" eaLnBrk="1" latinLnBrk="0" hangingPunct="1"/>
          <a:r>
            <a:rPr kumimoji="1" lang="ja-JP" altLang="en-US" sz="2000" b="1" kern="1200">
              <a:solidFill>
                <a:srgbClr val="FF0000"/>
              </a:solidFill>
              <a:latin typeface="+mn-lt"/>
              <a:ea typeface="+mn-ea"/>
              <a:cs typeface="+mn-cs"/>
            </a:rPr>
            <a:t>３）現状の回収トルエンは全量を新しいトルエンに入れ替えている。</a:t>
          </a:r>
          <a:endParaRPr kumimoji="1" lang="en-US" altLang="ja-JP" sz="2000" b="1" kern="1200">
            <a:solidFill>
              <a:srgbClr val="FF0000"/>
            </a:solidFill>
            <a:latin typeface="+mn-lt"/>
            <a:ea typeface="+mn-ea"/>
            <a:cs typeface="+mn-cs"/>
          </a:endParaRPr>
        </a:p>
        <a:p>
          <a:pPr marL="0" indent="0" algn="l" defTabSz="914400" rtl="0" eaLnBrk="1" latinLnBrk="0" hangingPunct="1"/>
          <a:r>
            <a:rPr kumimoji="1" lang="ja-JP" altLang="en-US" sz="2000" b="1" kern="1200">
              <a:solidFill>
                <a:srgbClr val="FF0000"/>
              </a:solidFill>
              <a:latin typeface="+mn-lt"/>
              <a:ea typeface="+mn-ea"/>
              <a:cs typeface="+mn-cs"/>
            </a:rPr>
            <a:t>４）</a:t>
          </a:r>
          <a:r>
            <a:rPr kumimoji="1" lang="en-US" altLang="ja-JP" sz="2000" b="1" kern="1200">
              <a:solidFill>
                <a:srgbClr val="FF0000"/>
              </a:solidFill>
              <a:latin typeface="+mn-lt"/>
              <a:ea typeface="+mn-ea"/>
              <a:cs typeface="+mn-cs"/>
            </a:rPr>
            <a:t>mol</a:t>
          </a:r>
          <a:r>
            <a:rPr kumimoji="1" lang="ja-JP" altLang="en-US" sz="2000" b="1" kern="1200">
              <a:solidFill>
                <a:srgbClr val="FF0000"/>
              </a:solidFill>
              <a:latin typeface="+mn-lt"/>
              <a:ea typeface="+mn-ea"/>
              <a:cs typeface="+mn-cs"/>
            </a:rPr>
            <a:t>比を計算すると </a:t>
          </a:r>
          <a:r>
            <a:rPr kumimoji="1" lang="en-US" altLang="ja-JP" sz="2000" b="1" kern="1200">
              <a:solidFill>
                <a:srgbClr val="FF0000"/>
              </a:solidFill>
              <a:latin typeface="+mn-lt"/>
              <a:ea typeface="+mn-ea"/>
              <a:cs typeface="+mn-cs"/>
            </a:rPr>
            <a:t>3.108 </a:t>
          </a:r>
          <a:r>
            <a:rPr kumimoji="1" lang="ja-JP" altLang="en-US" sz="2000" b="1" kern="1200">
              <a:solidFill>
                <a:srgbClr val="FF0000"/>
              </a:solidFill>
              <a:latin typeface="+mn-lt"/>
              <a:ea typeface="+mn-ea"/>
              <a:cs typeface="+mn-cs"/>
            </a:rPr>
            <a:t>であった。（管理基準値：</a:t>
          </a:r>
          <a:r>
            <a:rPr kumimoji="1" lang="en-US" altLang="ja-JP" sz="2000" b="1" kern="1200">
              <a:solidFill>
                <a:srgbClr val="FF0000"/>
              </a:solidFill>
              <a:latin typeface="+mn-lt"/>
              <a:ea typeface="+mn-ea"/>
              <a:cs typeface="+mn-cs"/>
            </a:rPr>
            <a:t>3.411</a:t>
          </a:r>
          <a:r>
            <a:rPr kumimoji="1" lang="ja-JP" altLang="en-US" sz="2000" b="1" kern="1200">
              <a:solidFill>
                <a:srgbClr val="FF0000"/>
              </a:solidFill>
              <a:latin typeface="+mn-lt"/>
              <a:ea typeface="+mn-ea"/>
              <a:cs typeface="+mn-cs"/>
            </a:rPr>
            <a:t>～</a:t>
          </a:r>
          <a:r>
            <a:rPr kumimoji="1" lang="en-US" altLang="ja-JP" sz="2000" b="1" kern="1200">
              <a:solidFill>
                <a:srgbClr val="FF0000"/>
              </a:solidFill>
              <a:latin typeface="+mn-lt"/>
              <a:ea typeface="+mn-ea"/>
              <a:cs typeface="+mn-cs"/>
            </a:rPr>
            <a:t>3.573</a:t>
          </a:r>
          <a:r>
            <a:rPr kumimoji="1" lang="ja-JP" altLang="en-US" sz="2000" b="1" kern="1200">
              <a:solidFill>
                <a:srgbClr val="FF0000"/>
              </a:solidFill>
              <a:latin typeface="+mn-lt"/>
              <a:ea typeface="+mn-ea"/>
              <a:cs typeface="+mn-cs"/>
            </a:rPr>
            <a:t>）</a:t>
          </a:r>
        </a:p>
      </xdr:txBody>
    </xdr:sp>
    <xdr:clientData/>
  </xdr:twoCellAnchor>
  <xdr:twoCellAnchor>
    <xdr:from>
      <xdr:col>17</xdr:col>
      <xdr:colOff>305221</xdr:colOff>
      <xdr:row>19</xdr:row>
      <xdr:rowOff>28537</xdr:rowOff>
    </xdr:from>
    <xdr:to>
      <xdr:col>20</xdr:col>
      <xdr:colOff>321633</xdr:colOff>
      <xdr:row>22</xdr:row>
      <xdr:rowOff>202350</xdr:rowOff>
    </xdr:to>
    <xdr:sp macro="" textlink="">
      <xdr:nvSpPr>
        <xdr:cNvPr id="13" name="正方形/長方形 12">
          <a:extLst>
            <a:ext uri="{FF2B5EF4-FFF2-40B4-BE49-F238E27FC236}">
              <a16:creationId xmlns:a16="http://schemas.microsoft.com/office/drawing/2014/main" id="{00000000-0008-0000-0700-00000D000000}"/>
            </a:ext>
          </a:extLst>
        </xdr:cNvPr>
        <xdr:cNvSpPr/>
      </xdr:nvSpPr>
      <xdr:spPr>
        <a:xfrm>
          <a:off x="11532021" y="4371937"/>
          <a:ext cx="1997612" cy="859613"/>
        </a:xfrm>
        <a:prstGeom prst="rect">
          <a:avLst/>
        </a:prstGeom>
        <a:solidFill>
          <a:srgbClr val="99FFCC"/>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a:solidFill>
                <a:srgbClr val="FF0000"/>
              </a:solidFill>
            </a:rPr>
            <a:t>サンプリング</a:t>
          </a:r>
          <a:endParaRPr kumimoji="1" lang="en-US" altLang="ja-JP" sz="2000" b="1">
            <a:solidFill>
              <a:srgbClr val="FF0000"/>
            </a:solidFill>
          </a:endParaRPr>
        </a:p>
        <a:p>
          <a:pPr algn="ctr"/>
          <a:r>
            <a:rPr kumimoji="1" lang="ja-JP" altLang="en-US" sz="2000" b="1">
              <a:solidFill>
                <a:srgbClr val="FF0000"/>
              </a:solidFill>
            </a:rPr>
            <a:t>発見</a:t>
          </a:r>
        </a:p>
      </xdr:txBody>
    </xdr:sp>
    <xdr:clientData/>
  </xdr:twoCellAnchor>
  <xdr:twoCellAnchor>
    <xdr:from>
      <xdr:col>16</xdr:col>
      <xdr:colOff>81419</xdr:colOff>
      <xdr:row>29</xdr:row>
      <xdr:rowOff>203440</xdr:rowOff>
    </xdr:from>
    <xdr:to>
      <xdr:col>19</xdr:col>
      <xdr:colOff>97831</xdr:colOff>
      <xdr:row>32</xdr:row>
      <xdr:rowOff>74230</xdr:rowOff>
    </xdr:to>
    <xdr:sp macro="" textlink="">
      <xdr:nvSpPr>
        <xdr:cNvPr id="14" name="正方形/長方形 13">
          <a:extLst>
            <a:ext uri="{FF2B5EF4-FFF2-40B4-BE49-F238E27FC236}">
              <a16:creationId xmlns:a16="http://schemas.microsoft.com/office/drawing/2014/main" id="{00000000-0008-0000-0700-00000E000000}"/>
            </a:ext>
          </a:extLst>
        </xdr:cNvPr>
        <xdr:cNvSpPr/>
      </xdr:nvSpPr>
      <xdr:spPr>
        <a:xfrm>
          <a:off x="10725229" y="6926377"/>
          <a:ext cx="2012126" cy="566266"/>
        </a:xfrm>
        <a:prstGeom prst="rect">
          <a:avLst/>
        </a:prstGeom>
        <a:solidFill>
          <a:srgbClr val="FF9999"/>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2000">
              <a:solidFill>
                <a:schemeClr val="tx1"/>
              </a:solidFill>
            </a:rPr>
            <a:t>Fe</a:t>
          </a:r>
          <a:r>
            <a:rPr kumimoji="1" lang="ja-JP" altLang="en-US" sz="2000">
              <a:solidFill>
                <a:schemeClr val="tx1"/>
              </a:solidFill>
            </a:rPr>
            <a:t>混入？</a:t>
          </a:r>
        </a:p>
      </xdr:txBody>
    </xdr:sp>
    <xdr:clientData/>
  </xdr:twoCellAnchor>
  <xdr:twoCellAnchor>
    <xdr:from>
      <xdr:col>11</xdr:col>
      <xdr:colOff>64979</xdr:colOff>
      <xdr:row>19</xdr:row>
      <xdr:rowOff>2199</xdr:rowOff>
    </xdr:from>
    <xdr:to>
      <xdr:col>14</xdr:col>
      <xdr:colOff>81391</xdr:colOff>
      <xdr:row>22</xdr:row>
      <xdr:rowOff>202346</xdr:rowOff>
    </xdr:to>
    <xdr:sp macro="" textlink="">
      <xdr:nvSpPr>
        <xdr:cNvPr id="15" name="正方形/長方形 14">
          <a:extLst>
            <a:ext uri="{FF2B5EF4-FFF2-40B4-BE49-F238E27FC236}">
              <a16:creationId xmlns:a16="http://schemas.microsoft.com/office/drawing/2014/main" id="{00000000-0008-0000-0700-00000F000000}"/>
            </a:ext>
          </a:extLst>
        </xdr:cNvPr>
        <xdr:cNvSpPr/>
      </xdr:nvSpPr>
      <xdr:spPr>
        <a:xfrm>
          <a:off x="7329379" y="4345599"/>
          <a:ext cx="1997612" cy="885947"/>
        </a:xfrm>
        <a:prstGeom prst="rect">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marL="0" indent="0" algn="ctr" defTabSz="914400" rtl="0" eaLnBrk="1" latinLnBrk="0" hangingPunct="1"/>
          <a:r>
            <a:rPr kumimoji="1" lang="ja-JP" altLang="en-US" sz="2000" b="0" u="none" kern="1200">
              <a:solidFill>
                <a:sysClr val="windowText" lastClr="000000"/>
              </a:solidFill>
              <a:latin typeface="+mn-lt"/>
              <a:ea typeface="+mn-ea"/>
              <a:cs typeface="+mn-cs"/>
            </a:rPr>
            <a:t>精製水汚れ？</a:t>
          </a:r>
        </a:p>
      </xdr:txBody>
    </xdr:sp>
    <xdr:clientData/>
  </xdr:twoCellAnchor>
  <xdr:twoCellAnchor>
    <xdr:from>
      <xdr:col>14</xdr:col>
      <xdr:colOff>81391</xdr:colOff>
      <xdr:row>20</xdr:row>
      <xdr:rowOff>216029</xdr:rowOff>
    </xdr:from>
    <xdr:to>
      <xdr:col>15</xdr:col>
      <xdr:colOff>521566</xdr:colOff>
      <xdr:row>20</xdr:row>
      <xdr:rowOff>216573</xdr:rowOff>
    </xdr:to>
    <xdr:cxnSp macro="">
      <xdr:nvCxnSpPr>
        <xdr:cNvPr id="16" name="直線矢印コネクタ 15">
          <a:extLst>
            <a:ext uri="{FF2B5EF4-FFF2-40B4-BE49-F238E27FC236}">
              <a16:creationId xmlns:a16="http://schemas.microsoft.com/office/drawing/2014/main" id="{00000000-0008-0000-0700-000010000000}"/>
            </a:ext>
          </a:extLst>
        </xdr:cNvPr>
        <xdr:cNvCxnSpPr>
          <a:cxnSpLocks/>
          <a:stCxn id="15" idx="3"/>
        </xdr:cNvCxnSpPr>
      </xdr:nvCxnSpPr>
      <xdr:spPr>
        <a:xfrm flipV="1">
          <a:off x="9326991" y="4788029"/>
          <a:ext cx="1100575" cy="544"/>
        </a:xfrm>
        <a:prstGeom prst="straightConnector1">
          <a:avLst/>
        </a:prstGeom>
        <a:ln w="15875">
          <a:tailEnd type="stealth" w="lg" len="lg"/>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97831</xdr:colOff>
      <xdr:row>31</xdr:row>
      <xdr:rowOff>24536</xdr:rowOff>
    </xdr:from>
    <xdr:to>
      <xdr:col>19</xdr:col>
      <xdr:colOff>584208</xdr:colOff>
      <xdr:row>31</xdr:row>
      <xdr:rowOff>24536</xdr:rowOff>
    </xdr:to>
    <xdr:cxnSp macro="">
      <xdr:nvCxnSpPr>
        <xdr:cNvPr id="17" name="直線矢印コネクタ 16">
          <a:extLst>
            <a:ext uri="{FF2B5EF4-FFF2-40B4-BE49-F238E27FC236}">
              <a16:creationId xmlns:a16="http://schemas.microsoft.com/office/drawing/2014/main" id="{00000000-0008-0000-0700-000011000000}"/>
            </a:ext>
          </a:extLst>
        </xdr:cNvPr>
        <xdr:cNvCxnSpPr>
          <a:cxnSpLocks/>
          <a:stCxn id="14" idx="3"/>
        </xdr:cNvCxnSpPr>
      </xdr:nvCxnSpPr>
      <xdr:spPr>
        <a:xfrm>
          <a:off x="12737355" y="7211123"/>
          <a:ext cx="486377" cy="0"/>
        </a:xfrm>
        <a:prstGeom prst="straightConnector1">
          <a:avLst/>
        </a:prstGeom>
        <a:ln w="15875">
          <a:tailEnd type="stealth" w="lg" len="lg"/>
        </a:ln>
      </xdr:spPr>
      <xdr:style>
        <a:lnRef idx="1">
          <a:schemeClr val="dk1"/>
        </a:lnRef>
        <a:fillRef idx="0">
          <a:schemeClr val="dk1"/>
        </a:fillRef>
        <a:effectRef idx="0">
          <a:schemeClr val="dk1"/>
        </a:effectRef>
        <a:fontRef idx="minor">
          <a:schemeClr val="tx1"/>
        </a:fontRef>
      </xdr:style>
    </xdr:cxnSp>
    <xdr:clientData/>
  </xdr:twoCellAnchor>
  <xdr:twoCellAnchor>
    <xdr:from>
      <xdr:col>20</xdr:col>
      <xdr:colOff>321633</xdr:colOff>
      <xdr:row>21</xdr:row>
      <xdr:rowOff>1144</xdr:rowOff>
    </xdr:from>
    <xdr:to>
      <xdr:col>21</xdr:col>
      <xdr:colOff>305639</xdr:colOff>
      <xdr:row>21</xdr:row>
      <xdr:rowOff>2346</xdr:rowOff>
    </xdr:to>
    <xdr:cxnSp macro="">
      <xdr:nvCxnSpPr>
        <xdr:cNvPr id="18" name="直線矢印コネクタ 17">
          <a:extLst>
            <a:ext uri="{FF2B5EF4-FFF2-40B4-BE49-F238E27FC236}">
              <a16:creationId xmlns:a16="http://schemas.microsoft.com/office/drawing/2014/main" id="{00000000-0008-0000-0700-000012000000}"/>
            </a:ext>
          </a:extLst>
        </xdr:cNvPr>
        <xdr:cNvCxnSpPr>
          <a:cxnSpLocks/>
          <a:stCxn id="13" idx="3"/>
        </xdr:cNvCxnSpPr>
      </xdr:nvCxnSpPr>
      <xdr:spPr>
        <a:xfrm>
          <a:off x="13529633" y="4801744"/>
          <a:ext cx="644406" cy="1202"/>
        </a:xfrm>
        <a:prstGeom prst="straightConnector1">
          <a:avLst/>
        </a:prstGeom>
        <a:ln w="15875">
          <a:tailEnd type="stealth" w="lg" len="lg"/>
        </a:ln>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112889</xdr:colOff>
      <xdr:row>28</xdr:row>
      <xdr:rowOff>14111</xdr:rowOff>
    </xdr:from>
    <xdr:to>
      <xdr:col>14</xdr:col>
      <xdr:colOff>110873</xdr:colOff>
      <xdr:row>28</xdr:row>
      <xdr:rowOff>40318</xdr:rowOff>
    </xdr:to>
    <xdr:cxnSp macro="">
      <xdr:nvCxnSpPr>
        <xdr:cNvPr id="19" name="直線矢印コネクタ 18">
          <a:extLst>
            <a:ext uri="{FF2B5EF4-FFF2-40B4-BE49-F238E27FC236}">
              <a16:creationId xmlns:a16="http://schemas.microsoft.com/office/drawing/2014/main" id="{00000000-0008-0000-0700-000013000000}"/>
            </a:ext>
          </a:extLst>
        </xdr:cNvPr>
        <xdr:cNvCxnSpPr>
          <a:cxnSpLocks/>
        </xdr:cNvCxnSpPr>
      </xdr:nvCxnSpPr>
      <xdr:spPr>
        <a:xfrm>
          <a:off x="7408333" y="6335889"/>
          <a:ext cx="1987651" cy="26207"/>
        </a:xfrm>
        <a:prstGeom prst="straightConnector1">
          <a:avLst/>
        </a:prstGeom>
        <a:ln w="15875">
          <a:tailEnd type="stealth" w="lg" len="lg"/>
        </a:ln>
      </xdr:spPr>
      <xdr:style>
        <a:lnRef idx="1">
          <a:schemeClr val="dk1"/>
        </a:lnRef>
        <a:fillRef idx="0">
          <a:schemeClr val="dk1"/>
        </a:fillRef>
        <a:effectRef idx="0">
          <a:schemeClr val="dk1"/>
        </a:effectRef>
        <a:fontRef idx="minor">
          <a:schemeClr val="tx1"/>
        </a:fontRef>
      </xdr:style>
    </xdr:cxnSp>
    <xdr:clientData/>
  </xdr:twoCellAnchor>
  <xdr:twoCellAnchor>
    <xdr:from>
      <xdr:col>25</xdr:col>
      <xdr:colOff>498393</xdr:colOff>
      <xdr:row>27</xdr:row>
      <xdr:rowOff>114730</xdr:rowOff>
    </xdr:from>
    <xdr:to>
      <xdr:col>27</xdr:col>
      <xdr:colOff>164565</xdr:colOff>
      <xdr:row>29</xdr:row>
      <xdr:rowOff>214120</xdr:rowOff>
    </xdr:to>
    <xdr:sp macro="" textlink="">
      <xdr:nvSpPr>
        <xdr:cNvPr id="20" name="矢印: 下 19">
          <a:extLst>
            <a:ext uri="{FF2B5EF4-FFF2-40B4-BE49-F238E27FC236}">
              <a16:creationId xmlns:a16="http://schemas.microsoft.com/office/drawing/2014/main" id="{00000000-0008-0000-0700-000014000000}"/>
            </a:ext>
          </a:extLst>
        </xdr:cNvPr>
        <xdr:cNvSpPr/>
      </xdr:nvSpPr>
      <xdr:spPr>
        <a:xfrm>
          <a:off x="17078949" y="6210730"/>
          <a:ext cx="992616" cy="550946"/>
        </a:xfrm>
        <a:prstGeom prst="downArrow">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22</xdr:col>
      <xdr:colOff>219893</xdr:colOff>
      <xdr:row>30</xdr:row>
      <xdr:rowOff>55701</xdr:rowOff>
    </xdr:from>
    <xdr:to>
      <xdr:col>30</xdr:col>
      <xdr:colOff>606776</xdr:colOff>
      <xdr:row>42</xdr:row>
      <xdr:rowOff>197554</xdr:rowOff>
    </xdr:to>
    <xdr:sp macro="" textlink="">
      <xdr:nvSpPr>
        <xdr:cNvPr id="21" name="正方形/長方形 20">
          <a:extLst>
            <a:ext uri="{FF2B5EF4-FFF2-40B4-BE49-F238E27FC236}">
              <a16:creationId xmlns:a16="http://schemas.microsoft.com/office/drawing/2014/main" id="{00000000-0008-0000-0700-000015000000}"/>
            </a:ext>
          </a:extLst>
        </xdr:cNvPr>
        <xdr:cNvSpPr/>
      </xdr:nvSpPr>
      <xdr:spPr>
        <a:xfrm>
          <a:off x="14810782" y="6829034"/>
          <a:ext cx="5692661" cy="2851187"/>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u="sng">
              <a:solidFill>
                <a:schemeClr val="tx1"/>
              </a:solidFill>
            </a:rPr>
            <a:t>原因調査：</a:t>
          </a:r>
          <a:endParaRPr kumimoji="1" lang="en-US" altLang="ja-JP" sz="2000" b="1" u="sng">
            <a:solidFill>
              <a:schemeClr val="tx1"/>
            </a:solidFill>
          </a:endParaRPr>
        </a:p>
        <a:p>
          <a:pPr algn="ctr"/>
          <a:r>
            <a:rPr lang="ja-JP" altLang="en-US" sz="2000" b="1" u="sng">
              <a:solidFill>
                <a:schemeClr val="tx1"/>
              </a:solidFill>
            </a:rPr>
            <a:t>①留去トルエンの色</a:t>
          </a:r>
          <a:r>
            <a:rPr lang="en-US" altLang="ja-JP" sz="2000" b="1" u="sng">
              <a:solidFill>
                <a:schemeClr val="tx1"/>
              </a:solidFill>
            </a:rPr>
            <a:t>(Fe</a:t>
          </a:r>
          <a:r>
            <a:rPr lang="ja-JP" altLang="en-US" sz="2000" b="1" u="sng">
              <a:solidFill>
                <a:schemeClr val="tx1"/>
              </a:solidFill>
            </a:rPr>
            <a:t>分析）</a:t>
          </a:r>
          <a:endParaRPr lang="en-US" altLang="ja-JP" sz="2000" b="1" u="sng">
            <a:solidFill>
              <a:schemeClr val="tx1"/>
            </a:solidFill>
          </a:endParaRPr>
        </a:p>
        <a:p>
          <a:pPr algn="ctr"/>
          <a:r>
            <a:rPr lang="ja-JP" altLang="en-US" sz="2000" b="1" u="sng">
              <a:solidFill>
                <a:schemeClr val="tx1"/>
              </a:solidFill>
            </a:rPr>
            <a:t>②精製水鉄さびの有無（</a:t>
          </a:r>
          <a:r>
            <a:rPr lang="en-US" altLang="ja-JP" sz="2000" b="1" u="sng">
              <a:solidFill>
                <a:schemeClr val="tx1"/>
              </a:solidFill>
            </a:rPr>
            <a:t>Fe</a:t>
          </a:r>
          <a:r>
            <a:rPr lang="ja-JP" altLang="en-US" sz="2000" b="1" u="sng">
              <a:solidFill>
                <a:schemeClr val="tx1"/>
              </a:solidFill>
            </a:rPr>
            <a:t>分析）</a:t>
          </a:r>
          <a:endParaRPr lang="en-US" altLang="ja-JP" sz="2000" b="1" u="sng">
            <a:solidFill>
              <a:schemeClr val="tx1"/>
            </a:solidFill>
          </a:endParaRPr>
        </a:p>
        <a:p>
          <a:pPr algn="ctr"/>
          <a:r>
            <a:rPr lang="ja-JP" altLang="en-US" sz="2000" b="1" u="sng">
              <a:solidFill>
                <a:schemeClr val="tx1"/>
              </a:solidFill>
            </a:rPr>
            <a:t>③着色物</a:t>
          </a:r>
          <a:r>
            <a:rPr lang="en-US" altLang="ja-JP" sz="2000" b="1" u="sng">
              <a:solidFill>
                <a:schemeClr val="tx1"/>
              </a:solidFill>
            </a:rPr>
            <a:t>Fe</a:t>
          </a:r>
          <a:r>
            <a:rPr lang="ja-JP" altLang="en-US" sz="2000" b="1" u="sng">
              <a:solidFill>
                <a:schemeClr val="tx1"/>
              </a:solidFill>
            </a:rPr>
            <a:t>分析</a:t>
          </a:r>
          <a:r>
            <a:rPr lang="en-US" altLang="ja-JP" sz="2000" b="1" u="sng">
              <a:solidFill>
                <a:schemeClr val="tx1"/>
              </a:solidFill>
            </a:rPr>
            <a:t>0.1ppm</a:t>
          </a:r>
          <a:r>
            <a:rPr lang="ja-JP" altLang="en-US" sz="2000" b="1" u="sng">
              <a:solidFill>
                <a:schemeClr val="tx1"/>
              </a:solidFill>
            </a:rPr>
            <a:t>無機？有機？</a:t>
          </a:r>
          <a:endParaRPr lang="en-US" altLang="ja-JP" sz="2000" b="1" u="sng">
            <a:solidFill>
              <a:schemeClr val="tx1"/>
            </a:solidFill>
          </a:endParaRPr>
        </a:p>
        <a:p>
          <a:pPr algn="ctr"/>
          <a:r>
            <a:rPr lang="ja-JP" altLang="en-US" sz="2000" b="1" u="sng">
              <a:solidFill>
                <a:schemeClr val="tx1"/>
              </a:solidFill>
            </a:rPr>
            <a:t>④回収トルエン中ブタノール濃度追跡</a:t>
          </a:r>
          <a:endParaRPr lang="en-US" altLang="ja-JP" sz="2000" b="1" u="sng">
            <a:solidFill>
              <a:schemeClr val="tx1"/>
            </a:solidFill>
          </a:endParaRPr>
        </a:p>
      </xdr:txBody>
    </xdr:sp>
    <xdr:clientData/>
  </xdr:twoCellAnchor>
  <xdr:twoCellAnchor>
    <xdr:from>
      <xdr:col>16</xdr:col>
      <xdr:colOff>356786</xdr:colOff>
      <xdr:row>24</xdr:row>
      <xdr:rowOff>120952</xdr:rowOff>
    </xdr:from>
    <xdr:to>
      <xdr:col>19</xdr:col>
      <xdr:colOff>373198</xdr:colOff>
      <xdr:row>29</xdr:row>
      <xdr:rowOff>100792</xdr:rowOff>
    </xdr:to>
    <xdr:sp macro="" textlink="">
      <xdr:nvSpPr>
        <xdr:cNvPr id="22" name="正方形/長方形 21">
          <a:extLst>
            <a:ext uri="{FF2B5EF4-FFF2-40B4-BE49-F238E27FC236}">
              <a16:creationId xmlns:a16="http://schemas.microsoft.com/office/drawing/2014/main" id="{00000000-0008-0000-0700-000016000000}"/>
            </a:ext>
          </a:extLst>
        </xdr:cNvPr>
        <xdr:cNvSpPr/>
      </xdr:nvSpPr>
      <xdr:spPr>
        <a:xfrm>
          <a:off x="11000596" y="5684762"/>
          <a:ext cx="2012126" cy="1138967"/>
        </a:xfrm>
        <a:prstGeom prst="rect">
          <a:avLst/>
        </a:prstGeom>
        <a:solidFill>
          <a:srgbClr val="FF9999"/>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ja-JP" altLang="en-US" sz="2000" b="1" u="sng">
              <a:solidFill>
                <a:srgbClr val="FF0000"/>
              </a:solidFill>
            </a:rPr>
            <a:t>吸着不足</a:t>
          </a:r>
          <a:endParaRPr kumimoji="1" lang="en-US" altLang="ja-JP" sz="2000" b="1" u="sng">
            <a:solidFill>
              <a:srgbClr val="FF0000"/>
            </a:solidFill>
          </a:endParaRPr>
        </a:p>
        <a:p>
          <a:pPr algn="ctr"/>
          <a:r>
            <a:rPr kumimoji="1" lang="ja-JP" altLang="en-US" sz="2000">
              <a:solidFill>
                <a:schemeClr val="tx1"/>
              </a:solidFill>
            </a:rPr>
            <a:t>活性炭量</a:t>
          </a:r>
          <a:endParaRPr kumimoji="1" lang="en-US" altLang="ja-JP" sz="2000">
            <a:solidFill>
              <a:schemeClr val="tx1"/>
            </a:solidFill>
          </a:endParaRPr>
        </a:p>
        <a:p>
          <a:pPr algn="ctr"/>
          <a:r>
            <a:rPr kumimoji="1" lang="ja-JP" altLang="en-US" sz="2000">
              <a:solidFill>
                <a:schemeClr val="tx1"/>
              </a:solidFill>
            </a:rPr>
            <a:t>撹拌</a:t>
          </a:r>
        </a:p>
      </xdr:txBody>
    </xdr:sp>
    <xdr:clientData/>
  </xdr:twoCellAnchor>
  <xdr:twoCellAnchor>
    <xdr:from>
      <xdr:col>19</xdr:col>
      <xdr:colOff>373198</xdr:colOff>
      <xdr:row>26</xdr:row>
      <xdr:rowOff>221746</xdr:rowOff>
    </xdr:from>
    <xdr:to>
      <xdr:col>20</xdr:col>
      <xdr:colOff>503968</xdr:colOff>
      <xdr:row>26</xdr:row>
      <xdr:rowOff>226786</xdr:rowOff>
    </xdr:to>
    <xdr:cxnSp macro="">
      <xdr:nvCxnSpPr>
        <xdr:cNvPr id="23" name="直線矢印コネクタ 22">
          <a:extLst>
            <a:ext uri="{FF2B5EF4-FFF2-40B4-BE49-F238E27FC236}">
              <a16:creationId xmlns:a16="http://schemas.microsoft.com/office/drawing/2014/main" id="{00000000-0008-0000-0700-000017000000}"/>
            </a:ext>
          </a:extLst>
        </xdr:cNvPr>
        <xdr:cNvCxnSpPr>
          <a:cxnSpLocks/>
          <a:stCxn id="22" idx="3"/>
        </xdr:cNvCxnSpPr>
      </xdr:nvCxnSpPr>
      <xdr:spPr>
        <a:xfrm flipV="1">
          <a:off x="13012722" y="6249206"/>
          <a:ext cx="796008" cy="5040"/>
        </a:xfrm>
        <a:prstGeom prst="straightConnector1">
          <a:avLst/>
        </a:prstGeom>
        <a:ln w="15875">
          <a:tailEnd type="stealth" w="lg" len="lg"/>
        </a:ln>
      </xdr:spPr>
      <xdr:style>
        <a:lnRef idx="1">
          <a:schemeClr val="dk1"/>
        </a:lnRef>
        <a:fillRef idx="0">
          <a:schemeClr val="dk1"/>
        </a:fillRef>
        <a:effectRef idx="0">
          <a:schemeClr val="dk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8</xdr:col>
      <xdr:colOff>792480</xdr:colOff>
      <xdr:row>10</xdr:row>
      <xdr:rowOff>91440</xdr:rowOff>
    </xdr:from>
    <xdr:to>
      <xdr:col>14</xdr:col>
      <xdr:colOff>0</xdr:colOff>
      <xdr:row>10</xdr:row>
      <xdr:rowOff>91440</xdr:rowOff>
    </xdr:to>
    <xdr:sp macro="" textlink="">
      <xdr:nvSpPr>
        <xdr:cNvPr id="2" name="Line 1">
          <a:extLst>
            <a:ext uri="{FF2B5EF4-FFF2-40B4-BE49-F238E27FC236}">
              <a16:creationId xmlns:a16="http://schemas.microsoft.com/office/drawing/2014/main" id="{00000000-0008-0000-0800-000002000000}"/>
            </a:ext>
          </a:extLst>
        </xdr:cNvPr>
        <xdr:cNvSpPr>
          <a:spLocks noChangeShapeType="1"/>
        </xdr:cNvSpPr>
      </xdr:nvSpPr>
      <xdr:spPr bwMode="auto">
        <a:xfrm flipH="1">
          <a:off x="3624580" y="1888490"/>
          <a:ext cx="108077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11</xdr:col>
      <xdr:colOff>0</xdr:colOff>
      <xdr:row>15</xdr:row>
      <xdr:rowOff>91440</xdr:rowOff>
    </xdr:from>
    <xdr:to>
      <xdr:col>14</xdr:col>
      <xdr:colOff>0</xdr:colOff>
      <xdr:row>15</xdr:row>
      <xdr:rowOff>91440</xdr:rowOff>
    </xdr:to>
    <xdr:sp macro="" textlink="">
      <xdr:nvSpPr>
        <xdr:cNvPr id="3" name="Line 2">
          <a:extLst>
            <a:ext uri="{FF2B5EF4-FFF2-40B4-BE49-F238E27FC236}">
              <a16:creationId xmlns:a16="http://schemas.microsoft.com/office/drawing/2014/main" id="{00000000-0008-0000-0800-000003000000}"/>
            </a:ext>
          </a:extLst>
        </xdr:cNvPr>
        <xdr:cNvSpPr>
          <a:spLocks noChangeShapeType="1"/>
        </xdr:cNvSpPr>
      </xdr:nvSpPr>
      <xdr:spPr bwMode="auto">
        <a:xfrm flipH="1">
          <a:off x="3968750" y="2745740"/>
          <a:ext cx="7366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11</xdr:col>
      <xdr:colOff>0</xdr:colOff>
      <xdr:row>12</xdr:row>
      <xdr:rowOff>0</xdr:rowOff>
    </xdr:from>
    <xdr:to>
      <xdr:col>11</xdr:col>
      <xdr:colOff>0</xdr:colOff>
      <xdr:row>15</xdr:row>
      <xdr:rowOff>91440</xdr:rowOff>
    </xdr:to>
    <xdr:sp macro="" textlink="">
      <xdr:nvSpPr>
        <xdr:cNvPr id="4" name="Line 3">
          <a:extLst>
            <a:ext uri="{FF2B5EF4-FFF2-40B4-BE49-F238E27FC236}">
              <a16:creationId xmlns:a16="http://schemas.microsoft.com/office/drawing/2014/main" id="{00000000-0008-0000-0800-000004000000}"/>
            </a:ext>
          </a:extLst>
        </xdr:cNvPr>
        <xdr:cNvSpPr>
          <a:spLocks noChangeShapeType="1"/>
        </xdr:cNvSpPr>
      </xdr:nvSpPr>
      <xdr:spPr bwMode="auto">
        <a:xfrm>
          <a:off x="3968750" y="2139950"/>
          <a:ext cx="0" cy="60579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0</xdr:colOff>
      <xdr:row>12</xdr:row>
      <xdr:rowOff>0</xdr:rowOff>
    </xdr:from>
    <xdr:to>
      <xdr:col>11</xdr:col>
      <xdr:colOff>0</xdr:colOff>
      <xdr:row>12</xdr:row>
      <xdr:rowOff>0</xdr:rowOff>
    </xdr:to>
    <xdr:sp macro="" textlink="">
      <xdr:nvSpPr>
        <xdr:cNvPr id="5" name="Line 4">
          <a:extLst>
            <a:ext uri="{FF2B5EF4-FFF2-40B4-BE49-F238E27FC236}">
              <a16:creationId xmlns:a16="http://schemas.microsoft.com/office/drawing/2014/main" id="{00000000-0008-0000-0800-000005000000}"/>
            </a:ext>
          </a:extLst>
        </xdr:cNvPr>
        <xdr:cNvSpPr>
          <a:spLocks noChangeShapeType="1"/>
        </xdr:cNvSpPr>
      </xdr:nvSpPr>
      <xdr:spPr bwMode="auto">
        <a:xfrm flipH="1">
          <a:off x="3689350" y="2139950"/>
          <a:ext cx="2794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22</xdr:row>
      <xdr:rowOff>83820</xdr:rowOff>
    </xdr:from>
    <xdr:to>
      <xdr:col>8</xdr:col>
      <xdr:colOff>0</xdr:colOff>
      <xdr:row>22</xdr:row>
      <xdr:rowOff>83820</xdr:rowOff>
    </xdr:to>
    <xdr:sp macro="" textlink="">
      <xdr:nvSpPr>
        <xdr:cNvPr id="6" name="Line 5">
          <a:extLst>
            <a:ext uri="{FF2B5EF4-FFF2-40B4-BE49-F238E27FC236}">
              <a16:creationId xmlns:a16="http://schemas.microsoft.com/office/drawing/2014/main" id="{00000000-0008-0000-0800-000006000000}"/>
            </a:ext>
          </a:extLst>
        </xdr:cNvPr>
        <xdr:cNvSpPr>
          <a:spLocks noChangeShapeType="1"/>
        </xdr:cNvSpPr>
      </xdr:nvSpPr>
      <xdr:spPr bwMode="auto">
        <a:xfrm>
          <a:off x="1955800" y="3938270"/>
          <a:ext cx="8763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27</xdr:row>
      <xdr:rowOff>83820</xdr:rowOff>
    </xdr:from>
    <xdr:to>
      <xdr:col>13</xdr:col>
      <xdr:colOff>137160</xdr:colOff>
      <xdr:row>27</xdr:row>
      <xdr:rowOff>83820</xdr:rowOff>
    </xdr:to>
    <xdr:sp macro="" textlink="">
      <xdr:nvSpPr>
        <xdr:cNvPr id="7" name="Line 6">
          <a:extLst>
            <a:ext uri="{FF2B5EF4-FFF2-40B4-BE49-F238E27FC236}">
              <a16:creationId xmlns:a16="http://schemas.microsoft.com/office/drawing/2014/main" id="{00000000-0008-0000-0800-000007000000}"/>
            </a:ext>
          </a:extLst>
        </xdr:cNvPr>
        <xdr:cNvSpPr>
          <a:spLocks noChangeShapeType="1"/>
        </xdr:cNvSpPr>
      </xdr:nvSpPr>
      <xdr:spPr bwMode="auto">
        <a:xfrm>
          <a:off x="3689350" y="4795520"/>
          <a:ext cx="10134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36</xdr:row>
      <xdr:rowOff>91440</xdr:rowOff>
    </xdr:from>
    <xdr:to>
      <xdr:col>14</xdr:col>
      <xdr:colOff>15240</xdr:colOff>
      <xdr:row>36</xdr:row>
      <xdr:rowOff>91440</xdr:rowOff>
    </xdr:to>
    <xdr:sp macro="" textlink="">
      <xdr:nvSpPr>
        <xdr:cNvPr id="8" name="Line 7">
          <a:extLst>
            <a:ext uri="{FF2B5EF4-FFF2-40B4-BE49-F238E27FC236}">
              <a16:creationId xmlns:a16="http://schemas.microsoft.com/office/drawing/2014/main" id="{00000000-0008-0000-0800-000008000000}"/>
            </a:ext>
          </a:extLst>
        </xdr:cNvPr>
        <xdr:cNvSpPr>
          <a:spLocks noChangeShapeType="1"/>
        </xdr:cNvSpPr>
      </xdr:nvSpPr>
      <xdr:spPr bwMode="auto">
        <a:xfrm>
          <a:off x="3689350" y="6346190"/>
          <a:ext cx="10312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44</xdr:row>
      <xdr:rowOff>83820</xdr:rowOff>
    </xdr:from>
    <xdr:to>
      <xdr:col>13</xdr:col>
      <xdr:colOff>129540</xdr:colOff>
      <xdr:row>44</xdr:row>
      <xdr:rowOff>83820</xdr:rowOff>
    </xdr:to>
    <xdr:sp macro="" textlink="">
      <xdr:nvSpPr>
        <xdr:cNvPr id="9" name="Line 8">
          <a:extLst>
            <a:ext uri="{FF2B5EF4-FFF2-40B4-BE49-F238E27FC236}">
              <a16:creationId xmlns:a16="http://schemas.microsoft.com/office/drawing/2014/main" id="{00000000-0008-0000-0800-000009000000}"/>
            </a:ext>
          </a:extLst>
        </xdr:cNvPr>
        <xdr:cNvSpPr>
          <a:spLocks noChangeShapeType="1"/>
        </xdr:cNvSpPr>
      </xdr:nvSpPr>
      <xdr:spPr bwMode="auto">
        <a:xfrm>
          <a:off x="3689350" y="7405370"/>
          <a:ext cx="10058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54</xdr:row>
      <xdr:rowOff>91440</xdr:rowOff>
    </xdr:from>
    <xdr:to>
      <xdr:col>14</xdr:col>
      <xdr:colOff>0</xdr:colOff>
      <xdr:row>54</xdr:row>
      <xdr:rowOff>91440</xdr:rowOff>
    </xdr:to>
    <xdr:sp macro="" textlink="">
      <xdr:nvSpPr>
        <xdr:cNvPr id="10" name="Line 9">
          <a:extLst>
            <a:ext uri="{FF2B5EF4-FFF2-40B4-BE49-F238E27FC236}">
              <a16:creationId xmlns:a16="http://schemas.microsoft.com/office/drawing/2014/main" id="{00000000-0008-0000-0800-00000A000000}"/>
            </a:ext>
          </a:extLst>
        </xdr:cNvPr>
        <xdr:cNvSpPr>
          <a:spLocks noChangeShapeType="1"/>
        </xdr:cNvSpPr>
      </xdr:nvSpPr>
      <xdr:spPr bwMode="auto">
        <a:xfrm flipH="1">
          <a:off x="3689350" y="9127490"/>
          <a:ext cx="10160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xdr:col>
      <xdr:colOff>7620</xdr:colOff>
      <xdr:row>58</xdr:row>
      <xdr:rowOff>91440</xdr:rowOff>
    </xdr:from>
    <xdr:to>
      <xdr:col>8</xdr:col>
      <xdr:colOff>7620</xdr:colOff>
      <xdr:row>58</xdr:row>
      <xdr:rowOff>91440</xdr:rowOff>
    </xdr:to>
    <xdr:sp macro="" textlink="">
      <xdr:nvSpPr>
        <xdr:cNvPr id="11" name="Line 10">
          <a:extLst>
            <a:ext uri="{FF2B5EF4-FFF2-40B4-BE49-F238E27FC236}">
              <a16:creationId xmlns:a16="http://schemas.microsoft.com/office/drawing/2014/main" id="{00000000-0008-0000-0800-00000B000000}"/>
            </a:ext>
          </a:extLst>
        </xdr:cNvPr>
        <xdr:cNvSpPr>
          <a:spLocks noChangeShapeType="1"/>
        </xdr:cNvSpPr>
      </xdr:nvSpPr>
      <xdr:spPr bwMode="auto">
        <a:xfrm>
          <a:off x="985520" y="9813290"/>
          <a:ext cx="1854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62</xdr:row>
      <xdr:rowOff>83820</xdr:rowOff>
    </xdr:from>
    <xdr:to>
      <xdr:col>14</xdr:col>
      <xdr:colOff>15240</xdr:colOff>
      <xdr:row>62</xdr:row>
      <xdr:rowOff>83820</xdr:rowOff>
    </xdr:to>
    <xdr:sp macro="" textlink="">
      <xdr:nvSpPr>
        <xdr:cNvPr id="12" name="Line 11">
          <a:extLst>
            <a:ext uri="{FF2B5EF4-FFF2-40B4-BE49-F238E27FC236}">
              <a16:creationId xmlns:a16="http://schemas.microsoft.com/office/drawing/2014/main" id="{00000000-0008-0000-0800-00000C000000}"/>
            </a:ext>
          </a:extLst>
        </xdr:cNvPr>
        <xdr:cNvSpPr>
          <a:spLocks noChangeShapeType="1"/>
        </xdr:cNvSpPr>
      </xdr:nvSpPr>
      <xdr:spPr bwMode="auto">
        <a:xfrm>
          <a:off x="3689350" y="10491470"/>
          <a:ext cx="10312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71</xdr:row>
      <xdr:rowOff>91440</xdr:rowOff>
    </xdr:from>
    <xdr:to>
      <xdr:col>14</xdr:col>
      <xdr:colOff>15240</xdr:colOff>
      <xdr:row>71</xdr:row>
      <xdr:rowOff>91440</xdr:rowOff>
    </xdr:to>
    <xdr:sp macro="" textlink="">
      <xdr:nvSpPr>
        <xdr:cNvPr id="13" name="Line 12">
          <a:extLst>
            <a:ext uri="{FF2B5EF4-FFF2-40B4-BE49-F238E27FC236}">
              <a16:creationId xmlns:a16="http://schemas.microsoft.com/office/drawing/2014/main" id="{00000000-0008-0000-0800-00000D000000}"/>
            </a:ext>
          </a:extLst>
        </xdr:cNvPr>
        <xdr:cNvSpPr>
          <a:spLocks noChangeShapeType="1"/>
        </xdr:cNvSpPr>
      </xdr:nvSpPr>
      <xdr:spPr bwMode="auto">
        <a:xfrm>
          <a:off x="3689350" y="12042140"/>
          <a:ext cx="10312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89</xdr:row>
      <xdr:rowOff>91440</xdr:rowOff>
    </xdr:from>
    <xdr:to>
      <xdr:col>13</xdr:col>
      <xdr:colOff>137160</xdr:colOff>
      <xdr:row>89</xdr:row>
      <xdr:rowOff>91440</xdr:rowOff>
    </xdr:to>
    <xdr:sp macro="" textlink="">
      <xdr:nvSpPr>
        <xdr:cNvPr id="14" name="Line 13">
          <a:extLst>
            <a:ext uri="{FF2B5EF4-FFF2-40B4-BE49-F238E27FC236}">
              <a16:creationId xmlns:a16="http://schemas.microsoft.com/office/drawing/2014/main" id="{00000000-0008-0000-0800-00000E000000}"/>
            </a:ext>
          </a:extLst>
        </xdr:cNvPr>
        <xdr:cNvSpPr>
          <a:spLocks noChangeShapeType="1"/>
        </xdr:cNvSpPr>
      </xdr:nvSpPr>
      <xdr:spPr bwMode="auto">
        <a:xfrm>
          <a:off x="3689350" y="15128240"/>
          <a:ext cx="101346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99</xdr:row>
      <xdr:rowOff>91440</xdr:rowOff>
    </xdr:from>
    <xdr:to>
      <xdr:col>14</xdr:col>
      <xdr:colOff>0</xdr:colOff>
      <xdr:row>99</xdr:row>
      <xdr:rowOff>91440</xdr:rowOff>
    </xdr:to>
    <xdr:sp macro="" textlink="">
      <xdr:nvSpPr>
        <xdr:cNvPr id="15" name="Line 14">
          <a:extLst>
            <a:ext uri="{FF2B5EF4-FFF2-40B4-BE49-F238E27FC236}">
              <a16:creationId xmlns:a16="http://schemas.microsoft.com/office/drawing/2014/main" id="{00000000-0008-0000-0800-00000F000000}"/>
            </a:ext>
          </a:extLst>
        </xdr:cNvPr>
        <xdr:cNvSpPr>
          <a:spLocks noChangeShapeType="1"/>
        </xdr:cNvSpPr>
      </xdr:nvSpPr>
      <xdr:spPr bwMode="auto">
        <a:xfrm>
          <a:off x="3689350" y="16385540"/>
          <a:ext cx="10160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104</xdr:row>
      <xdr:rowOff>91440</xdr:rowOff>
    </xdr:from>
    <xdr:to>
      <xdr:col>8</xdr:col>
      <xdr:colOff>0</xdr:colOff>
      <xdr:row>104</xdr:row>
      <xdr:rowOff>91440</xdr:rowOff>
    </xdr:to>
    <xdr:sp macro="" textlink="">
      <xdr:nvSpPr>
        <xdr:cNvPr id="16" name="Line 15">
          <a:extLst>
            <a:ext uri="{FF2B5EF4-FFF2-40B4-BE49-F238E27FC236}">
              <a16:creationId xmlns:a16="http://schemas.microsoft.com/office/drawing/2014/main" id="{00000000-0008-0000-0800-000010000000}"/>
            </a:ext>
          </a:extLst>
        </xdr:cNvPr>
        <xdr:cNvSpPr>
          <a:spLocks noChangeShapeType="1"/>
        </xdr:cNvSpPr>
      </xdr:nvSpPr>
      <xdr:spPr bwMode="auto">
        <a:xfrm>
          <a:off x="1955800" y="17090390"/>
          <a:ext cx="8763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104</xdr:row>
      <xdr:rowOff>83820</xdr:rowOff>
    </xdr:from>
    <xdr:to>
      <xdr:col>14</xdr:col>
      <xdr:colOff>15240</xdr:colOff>
      <xdr:row>104</xdr:row>
      <xdr:rowOff>83820</xdr:rowOff>
    </xdr:to>
    <xdr:sp macro="" textlink="">
      <xdr:nvSpPr>
        <xdr:cNvPr id="17" name="Line 16">
          <a:extLst>
            <a:ext uri="{FF2B5EF4-FFF2-40B4-BE49-F238E27FC236}">
              <a16:creationId xmlns:a16="http://schemas.microsoft.com/office/drawing/2014/main" id="{00000000-0008-0000-0800-000011000000}"/>
            </a:ext>
          </a:extLst>
        </xdr:cNvPr>
        <xdr:cNvSpPr>
          <a:spLocks noChangeShapeType="1"/>
        </xdr:cNvSpPr>
      </xdr:nvSpPr>
      <xdr:spPr bwMode="auto">
        <a:xfrm>
          <a:off x="3689350" y="17082770"/>
          <a:ext cx="10312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111</xdr:row>
      <xdr:rowOff>91440</xdr:rowOff>
    </xdr:from>
    <xdr:to>
      <xdr:col>8</xdr:col>
      <xdr:colOff>0</xdr:colOff>
      <xdr:row>111</xdr:row>
      <xdr:rowOff>91440</xdr:rowOff>
    </xdr:to>
    <xdr:sp macro="" textlink="">
      <xdr:nvSpPr>
        <xdr:cNvPr id="18" name="Line 17">
          <a:extLst>
            <a:ext uri="{FF2B5EF4-FFF2-40B4-BE49-F238E27FC236}">
              <a16:creationId xmlns:a16="http://schemas.microsoft.com/office/drawing/2014/main" id="{00000000-0008-0000-0800-000012000000}"/>
            </a:ext>
          </a:extLst>
        </xdr:cNvPr>
        <xdr:cNvSpPr>
          <a:spLocks noChangeShapeType="1"/>
        </xdr:cNvSpPr>
      </xdr:nvSpPr>
      <xdr:spPr bwMode="auto">
        <a:xfrm>
          <a:off x="1955800" y="18138140"/>
          <a:ext cx="8763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115</xdr:row>
      <xdr:rowOff>83820</xdr:rowOff>
    </xdr:from>
    <xdr:to>
      <xdr:col>14</xdr:col>
      <xdr:colOff>0</xdr:colOff>
      <xdr:row>115</xdr:row>
      <xdr:rowOff>83820</xdr:rowOff>
    </xdr:to>
    <xdr:sp macro="" textlink="">
      <xdr:nvSpPr>
        <xdr:cNvPr id="19" name="Line 18">
          <a:extLst>
            <a:ext uri="{FF2B5EF4-FFF2-40B4-BE49-F238E27FC236}">
              <a16:creationId xmlns:a16="http://schemas.microsoft.com/office/drawing/2014/main" id="{00000000-0008-0000-0800-000013000000}"/>
            </a:ext>
          </a:extLst>
        </xdr:cNvPr>
        <xdr:cNvSpPr>
          <a:spLocks noChangeShapeType="1"/>
        </xdr:cNvSpPr>
      </xdr:nvSpPr>
      <xdr:spPr bwMode="auto">
        <a:xfrm>
          <a:off x="3689350" y="18740120"/>
          <a:ext cx="10160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13</xdr:row>
      <xdr:rowOff>0</xdr:rowOff>
    </xdr:from>
    <xdr:to>
      <xdr:col>8</xdr:col>
      <xdr:colOff>381000</xdr:colOff>
      <xdr:row>14</xdr:row>
      <xdr:rowOff>15240</xdr:rowOff>
    </xdr:to>
    <xdr:sp macro="" textlink="">
      <xdr:nvSpPr>
        <xdr:cNvPr id="20" name="Line 19">
          <a:extLst>
            <a:ext uri="{FF2B5EF4-FFF2-40B4-BE49-F238E27FC236}">
              <a16:creationId xmlns:a16="http://schemas.microsoft.com/office/drawing/2014/main" id="{00000000-0008-0000-0800-000014000000}"/>
            </a:ext>
          </a:extLst>
        </xdr:cNvPr>
        <xdr:cNvSpPr>
          <a:spLocks noChangeShapeType="1"/>
        </xdr:cNvSpPr>
      </xdr:nvSpPr>
      <xdr:spPr bwMode="auto">
        <a:xfrm>
          <a:off x="3213100" y="2311400"/>
          <a:ext cx="0" cy="18669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24</xdr:row>
      <xdr:rowOff>0</xdr:rowOff>
    </xdr:from>
    <xdr:to>
      <xdr:col>8</xdr:col>
      <xdr:colOff>381000</xdr:colOff>
      <xdr:row>25</xdr:row>
      <xdr:rowOff>7620</xdr:rowOff>
    </xdr:to>
    <xdr:sp macro="" textlink="">
      <xdr:nvSpPr>
        <xdr:cNvPr id="21" name="Line 20">
          <a:extLst>
            <a:ext uri="{FF2B5EF4-FFF2-40B4-BE49-F238E27FC236}">
              <a16:creationId xmlns:a16="http://schemas.microsoft.com/office/drawing/2014/main" id="{00000000-0008-0000-0800-000015000000}"/>
            </a:ext>
          </a:extLst>
        </xdr:cNvPr>
        <xdr:cNvSpPr>
          <a:spLocks noChangeShapeType="1"/>
        </xdr:cNvSpPr>
      </xdr:nvSpPr>
      <xdr:spPr bwMode="auto">
        <a:xfrm>
          <a:off x="3213100" y="4197350"/>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37</xdr:row>
      <xdr:rowOff>0</xdr:rowOff>
    </xdr:from>
    <xdr:to>
      <xdr:col>8</xdr:col>
      <xdr:colOff>381000</xdr:colOff>
      <xdr:row>43</xdr:row>
      <xdr:rowOff>0</xdr:rowOff>
    </xdr:to>
    <xdr:sp macro="" textlink="">
      <xdr:nvSpPr>
        <xdr:cNvPr id="22" name="Line 21">
          <a:extLst>
            <a:ext uri="{FF2B5EF4-FFF2-40B4-BE49-F238E27FC236}">
              <a16:creationId xmlns:a16="http://schemas.microsoft.com/office/drawing/2014/main" id="{00000000-0008-0000-0800-000016000000}"/>
            </a:ext>
          </a:extLst>
        </xdr:cNvPr>
        <xdr:cNvSpPr>
          <a:spLocks noChangeShapeType="1"/>
        </xdr:cNvSpPr>
      </xdr:nvSpPr>
      <xdr:spPr bwMode="auto">
        <a:xfrm>
          <a:off x="3213100" y="6426200"/>
          <a:ext cx="0" cy="723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45</xdr:row>
      <xdr:rowOff>0</xdr:rowOff>
    </xdr:from>
    <xdr:to>
      <xdr:col>8</xdr:col>
      <xdr:colOff>381000</xdr:colOff>
      <xdr:row>46</xdr:row>
      <xdr:rowOff>0</xdr:rowOff>
    </xdr:to>
    <xdr:sp macro="" textlink="">
      <xdr:nvSpPr>
        <xdr:cNvPr id="23" name="Line 22">
          <a:extLst>
            <a:ext uri="{FF2B5EF4-FFF2-40B4-BE49-F238E27FC236}">
              <a16:creationId xmlns:a16="http://schemas.microsoft.com/office/drawing/2014/main" id="{00000000-0008-0000-0800-000017000000}"/>
            </a:ext>
          </a:extLst>
        </xdr:cNvPr>
        <xdr:cNvSpPr>
          <a:spLocks noChangeShapeType="1"/>
        </xdr:cNvSpPr>
      </xdr:nvSpPr>
      <xdr:spPr bwMode="auto">
        <a:xfrm>
          <a:off x="3213100" y="749300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52</xdr:row>
      <xdr:rowOff>0</xdr:rowOff>
    </xdr:from>
    <xdr:to>
      <xdr:col>8</xdr:col>
      <xdr:colOff>381000</xdr:colOff>
      <xdr:row>53</xdr:row>
      <xdr:rowOff>0</xdr:rowOff>
    </xdr:to>
    <xdr:sp macro="" textlink="">
      <xdr:nvSpPr>
        <xdr:cNvPr id="24" name="Line 23">
          <a:extLst>
            <a:ext uri="{FF2B5EF4-FFF2-40B4-BE49-F238E27FC236}">
              <a16:creationId xmlns:a16="http://schemas.microsoft.com/office/drawing/2014/main" id="{00000000-0008-0000-0800-000018000000}"/>
            </a:ext>
          </a:extLst>
        </xdr:cNvPr>
        <xdr:cNvSpPr>
          <a:spLocks noChangeShapeType="1"/>
        </xdr:cNvSpPr>
      </xdr:nvSpPr>
      <xdr:spPr bwMode="auto">
        <a:xfrm>
          <a:off x="3213100" y="869315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55</xdr:row>
      <xdr:rowOff>0</xdr:rowOff>
    </xdr:from>
    <xdr:to>
      <xdr:col>8</xdr:col>
      <xdr:colOff>381000</xdr:colOff>
      <xdr:row>57</xdr:row>
      <xdr:rowOff>0</xdr:rowOff>
    </xdr:to>
    <xdr:sp macro="" textlink="">
      <xdr:nvSpPr>
        <xdr:cNvPr id="25" name="Line 24">
          <a:extLst>
            <a:ext uri="{FF2B5EF4-FFF2-40B4-BE49-F238E27FC236}">
              <a16:creationId xmlns:a16="http://schemas.microsoft.com/office/drawing/2014/main" id="{00000000-0008-0000-0800-000019000000}"/>
            </a:ext>
          </a:extLst>
        </xdr:cNvPr>
        <xdr:cNvSpPr>
          <a:spLocks noChangeShapeType="1"/>
        </xdr:cNvSpPr>
      </xdr:nvSpPr>
      <xdr:spPr bwMode="auto">
        <a:xfrm>
          <a:off x="3213100" y="920750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72</xdr:row>
      <xdr:rowOff>15240</xdr:rowOff>
    </xdr:from>
    <xdr:to>
      <xdr:col>8</xdr:col>
      <xdr:colOff>381000</xdr:colOff>
      <xdr:row>75</xdr:row>
      <xdr:rowOff>0</xdr:rowOff>
    </xdr:to>
    <xdr:sp macro="" textlink="">
      <xdr:nvSpPr>
        <xdr:cNvPr id="26" name="Line 25">
          <a:extLst>
            <a:ext uri="{FF2B5EF4-FFF2-40B4-BE49-F238E27FC236}">
              <a16:creationId xmlns:a16="http://schemas.microsoft.com/office/drawing/2014/main" id="{00000000-0008-0000-0800-00001A000000}"/>
            </a:ext>
          </a:extLst>
        </xdr:cNvPr>
        <xdr:cNvSpPr>
          <a:spLocks noChangeShapeType="1"/>
        </xdr:cNvSpPr>
      </xdr:nvSpPr>
      <xdr:spPr bwMode="auto">
        <a:xfrm>
          <a:off x="3213100" y="12137390"/>
          <a:ext cx="0" cy="49911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373380</xdr:colOff>
      <xdr:row>81</xdr:row>
      <xdr:rowOff>0</xdr:rowOff>
    </xdr:from>
    <xdr:to>
      <xdr:col>8</xdr:col>
      <xdr:colOff>373380</xdr:colOff>
      <xdr:row>84</xdr:row>
      <xdr:rowOff>15240</xdr:rowOff>
    </xdr:to>
    <xdr:sp macro="" textlink="">
      <xdr:nvSpPr>
        <xdr:cNvPr id="27" name="Line 26">
          <a:extLst>
            <a:ext uri="{FF2B5EF4-FFF2-40B4-BE49-F238E27FC236}">
              <a16:creationId xmlns:a16="http://schemas.microsoft.com/office/drawing/2014/main" id="{00000000-0008-0000-0800-00001B000000}"/>
            </a:ext>
          </a:extLst>
        </xdr:cNvPr>
        <xdr:cNvSpPr>
          <a:spLocks noChangeShapeType="1"/>
        </xdr:cNvSpPr>
      </xdr:nvSpPr>
      <xdr:spPr bwMode="auto">
        <a:xfrm>
          <a:off x="3205480" y="13665200"/>
          <a:ext cx="0" cy="52959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373380</xdr:colOff>
      <xdr:row>90</xdr:row>
      <xdr:rowOff>15240</xdr:rowOff>
    </xdr:from>
    <xdr:to>
      <xdr:col>8</xdr:col>
      <xdr:colOff>373380</xdr:colOff>
      <xdr:row>98</xdr:row>
      <xdr:rowOff>0</xdr:rowOff>
    </xdr:to>
    <xdr:sp macro="" textlink="">
      <xdr:nvSpPr>
        <xdr:cNvPr id="28" name="Line 27">
          <a:extLst>
            <a:ext uri="{FF2B5EF4-FFF2-40B4-BE49-F238E27FC236}">
              <a16:creationId xmlns:a16="http://schemas.microsoft.com/office/drawing/2014/main" id="{00000000-0008-0000-0800-00001C000000}"/>
            </a:ext>
          </a:extLst>
        </xdr:cNvPr>
        <xdr:cNvSpPr>
          <a:spLocks noChangeShapeType="1"/>
        </xdr:cNvSpPr>
      </xdr:nvSpPr>
      <xdr:spPr bwMode="auto">
        <a:xfrm>
          <a:off x="3205480" y="15223490"/>
          <a:ext cx="0" cy="8991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100</xdr:row>
      <xdr:rowOff>0</xdr:rowOff>
    </xdr:from>
    <xdr:to>
      <xdr:col>8</xdr:col>
      <xdr:colOff>381000</xdr:colOff>
      <xdr:row>103</xdr:row>
      <xdr:rowOff>0</xdr:rowOff>
    </xdr:to>
    <xdr:sp macro="" textlink="">
      <xdr:nvSpPr>
        <xdr:cNvPr id="29" name="Line 28">
          <a:extLst>
            <a:ext uri="{FF2B5EF4-FFF2-40B4-BE49-F238E27FC236}">
              <a16:creationId xmlns:a16="http://schemas.microsoft.com/office/drawing/2014/main" id="{00000000-0008-0000-0800-00001D000000}"/>
            </a:ext>
          </a:extLst>
        </xdr:cNvPr>
        <xdr:cNvSpPr>
          <a:spLocks noChangeShapeType="1"/>
        </xdr:cNvSpPr>
      </xdr:nvSpPr>
      <xdr:spPr bwMode="auto">
        <a:xfrm>
          <a:off x="3213100" y="16465550"/>
          <a:ext cx="0" cy="3619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105</xdr:row>
      <xdr:rowOff>0</xdr:rowOff>
    </xdr:from>
    <xdr:to>
      <xdr:col>8</xdr:col>
      <xdr:colOff>381000</xdr:colOff>
      <xdr:row>110</xdr:row>
      <xdr:rowOff>0</xdr:rowOff>
    </xdr:to>
    <xdr:sp macro="" textlink="">
      <xdr:nvSpPr>
        <xdr:cNvPr id="30" name="Line 29">
          <a:extLst>
            <a:ext uri="{FF2B5EF4-FFF2-40B4-BE49-F238E27FC236}">
              <a16:creationId xmlns:a16="http://schemas.microsoft.com/office/drawing/2014/main" id="{00000000-0008-0000-0800-00001E000000}"/>
            </a:ext>
          </a:extLst>
        </xdr:cNvPr>
        <xdr:cNvSpPr>
          <a:spLocks noChangeShapeType="1"/>
        </xdr:cNvSpPr>
      </xdr:nvSpPr>
      <xdr:spPr bwMode="auto">
        <a:xfrm>
          <a:off x="3213100" y="17170400"/>
          <a:ext cx="0" cy="7048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112</xdr:row>
      <xdr:rowOff>0</xdr:rowOff>
    </xdr:from>
    <xdr:to>
      <xdr:col>8</xdr:col>
      <xdr:colOff>381000</xdr:colOff>
      <xdr:row>115</xdr:row>
      <xdr:rowOff>0</xdr:rowOff>
    </xdr:to>
    <xdr:sp macro="" textlink="">
      <xdr:nvSpPr>
        <xdr:cNvPr id="31" name="Line 30">
          <a:extLst>
            <a:ext uri="{FF2B5EF4-FFF2-40B4-BE49-F238E27FC236}">
              <a16:creationId xmlns:a16="http://schemas.microsoft.com/office/drawing/2014/main" id="{00000000-0008-0000-0800-00001F000000}"/>
            </a:ext>
          </a:extLst>
        </xdr:cNvPr>
        <xdr:cNvSpPr>
          <a:spLocks noChangeShapeType="1"/>
        </xdr:cNvSpPr>
      </xdr:nvSpPr>
      <xdr:spPr bwMode="auto">
        <a:xfrm>
          <a:off x="3213100" y="18218150"/>
          <a:ext cx="0" cy="4381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117</xdr:row>
      <xdr:rowOff>0</xdr:rowOff>
    </xdr:from>
    <xdr:to>
      <xdr:col>8</xdr:col>
      <xdr:colOff>381000</xdr:colOff>
      <xdr:row>119</xdr:row>
      <xdr:rowOff>15240</xdr:rowOff>
    </xdr:to>
    <xdr:sp macro="" textlink="">
      <xdr:nvSpPr>
        <xdr:cNvPr id="32" name="Line 31">
          <a:extLst>
            <a:ext uri="{FF2B5EF4-FFF2-40B4-BE49-F238E27FC236}">
              <a16:creationId xmlns:a16="http://schemas.microsoft.com/office/drawing/2014/main" id="{00000000-0008-0000-0800-000020000000}"/>
            </a:ext>
          </a:extLst>
        </xdr:cNvPr>
        <xdr:cNvSpPr>
          <a:spLocks noChangeShapeType="1"/>
        </xdr:cNvSpPr>
      </xdr:nvSpPr>
      <xdr:spPr bwMode="auto">
        <a:xfrm>
          <a:off x="3213100" y="18999200"/>
          <a:ext cx="0" cy="2819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0</xdr:colOff>
      <xdr:row>44</xdr:row>
      <xdr:rowOff>83820</xdr:rowOff>
    </xdr:from>
    <xdr:to>
      <xdr:col>19</xdr:col>
      <xdr:colOff>0</xdr:colOff>
      <xdr:row>44</xdr:row>
      <xdr:rowOff>83820</xdr:rowOff>
    </xdr:to>
    <xdr:sp macro="" textlink="">
      <xdr:nvSpPr>
        <xdr:cNvPr id="33" name="Line 32">
          <a:extLst>
            <a:ext uri="{FF2B5EF4-FFF2-40B4-BE49-F238E27FC236}">
              <a16:creationId xmlns:a16="http://schemas.microsoft.com/office/drawing/2014/main" id="{00000000-0008-0000-0800-000021000000}"/>
            </a:ext>
          </a:extLst>
        </xdr:cNvPr>
        <xdr:cNvSpPr>
          <a:spLocks noChangeShapeType="1"/>
        </xdr:cNvSpPr>
      </xdr:nvSpPr>
      <xdr:spPr bwMode="auto">
        <a:xfrm>
          <a:off x="5543550" y="7405370"/>
          <a:ext cx="12509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15</xdr:row>
      <xdr:rowOff>91440</xdr:rowOff>
    </xdr:from>
    <xdr:to>
      <xdr:col>19</xdr:col>
      <xdr:colOff>0</xdr:colOff>
      <xdr:row>44</xdr:row>
      <xdr:rowOff>76200</xdr:rowOff>
    </xdr:to>
    <xdr:sp macro="" textlink="">
      <xdr:nvSpPr>
        <xdr:cNvPr id="34" name="Line 33">
          <a:extLst>
            <a:ext uri="{FF2B5EF4-FFF2-40B4-BE49-F238E27FC236}">
              <a16:creationId xmlns:a16="http://schemas.microsoft.com/office/drawing/2014/main" id="{00000000-0008-0000-0800-000022000000}"/>
            </a:ext>
          </a:extLst>
        </xdr:cNvPr>
        <xdr:cNvSpPr>
          <a:spLocks noChangeShapeType="1"/>
        </xdr:cNvSpPr>
      </xdr:nvSpPr>
      <xdr:spPr bwMode="auto">
        <a:xfrm flipV="1">
          <a:off x="6794500" y="2745740"/>
          <a:ext cx="0" cy="465201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15</xdr:col>
      <xdr:colOff>0</xdr:colOff>
      <xdr:row>15</xdr:row>
      <xdr:rowOff>83820</xdr:rowOff>
    </xdr:from>
    <xdr:to>
      <xdr:col>19</xdr:col>
      <xdr:colOff>0</xdr:colOff>
      <xdr:row>15</xdr:row>
      <xdr:rowOff>83820</xdr:rowOff>
    </xdr:to>
    <xdr:sp macro="" textlink="">
      <xdr:nvSpPr>
        <xdr:cNvPr id="35" name="Line 34">
          <a:extLst>
            <a:ext uri="{FF2B5EF4-FFF2-40B4-BE49-F238E27FC236}">
              <a16:creationId xmlns:a16="http://schemas.microsoft.com/office/drawing/2014/main" id="{00000000-0008-0000-0800-000023000000}"/>
            </a:ext>
          </a:extLst>
        </xdr:cNvPr>
        <xdr:cNvSpPr>
          <a:spLocks noChangeShapeType="1"/>
        </xdr:cNvSpPr>
      </xdr:nvSpPr>
      <xdr:spPr bwMode="auto">
        <a:xfrm flipH="1">
          <a:off x="5543550" y="2738120"/>
          <a:ext cx="12509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0</xdr:colOff>
      <xdr:row>99</xdr:row>
      <xdr:rowOff>106680</xdr:rowOff>
    </xdr:from>
    <xdr:to>
      <xdr:col>18</xdr:col>
      <xdr:colOff>137160</xdr:colOff>
      <xdr:row>99</xdr:row>
      <xdr:rowOff>106680</xdr:rowOff>
    </xdr:to>
    <xdr:sp macro="" textlink="">
      <xdr:nvSpPr>
        <xdr:cNvPr id="36" name="Line 35">
          <a:extLst>
            <a:ext uri="{FF2B5EF4-FFF2-40B4-BE49-F238E27FC236}">
              <a16:creationId xmlns:a16="http://schemas.microsoft.com/office/drawing/2014/main" id="{00000000-0008-0000-0800-000024000000}"/>
            </a:ext>
          </a:extLst>
        </xdr:cNvPr>
        <xdr:cNvSpPr>
          <a:spLocks noChangeShapeType="1"/>
        </xdr:cNvSpPr>
      </xdr:nvSpPr>
      <xdr:spPr bwMode="auto">
        <a:xfrm>
          <a:off x="5543550" y="16400780"/>
          <a:ext cx="124841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15</xdr:col>
      <xdr:colOff>0</xdr:colOff>
      <xdr:row>54</xdr:row>
      <xdr:rowOff>91440</xdr:rowOff>
    </xdr:from>
    <xdr:to>
      <xdr:col>19</xdr:col>
      <xdr:colOff>0</xdr:colOff>
      <xdr:row>54</xdr:row>
      <xdr:rowOff>91440</xdr:rowOff>
    </xdr:to>
    <xdr:sp macro="" textlink="">
      <xdr:nvSpPr>
        <xdr:cNvPr id="37" name="Line 36">
          <a:extLst>
            <a:ext uri="{FF2B5EF4-FFF2-40B4-BE49-F238E27FC236}">
              <a16:creationId xmlns:a16="http://schemas.microsoft.com/office/drawing/2014/main" id="{00000000-0008-0000-0800-000025000000}"/>
            </a:ext>
          </a:extLst>
        </xdr:cNvPr>
        <xdr:cNvSpPr>
          <a:spLocks noChangeShapeType="1"/>
        </xdr:cNvSpPr>
      </xdr:nvSpPr>
      <xdr:spPr bwMode="auto">
        <a:xfrm flipH="1">
          <a:off x="5543550" y="9127490"/>
          <a:ext cx="12509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29</xdr:row>
      <xdr:rowOff>0</xdr:rowOff>
    </xdr:from>
    <xdr:to>
      <xdr:col>18</xdr:col>
      <xdr:colOff>0</xdr:colOff>
      <xdr:row>29</xdr:row>
      <xdr:rowOff>0</xdr:rowOff>
    </xdr:to>
    <xdr:sp macro="" textlink="">
      <xdr:nvSpPr>
        <xdr:cNvPr id="38" name="Line 37">
          <a:extLst>
            <a:ext uri="{FF2B5EF4-FFF2-40B4-BE49-F238E27FC236}">
              <a16:creationId xmlns:a16="http://schemas.microsoft.com/office/drawing/2014/main" id="{00000000-0008-0000-0800-000026000000}"/>
            </a:ext>
          </a:extLst>
        </xdr:cNvPr>
        <xdr:cNvSpPr>
          <a:spLocks noChangeShapeType="1"/>
        </xdr:cNvSpPr>
      </xdr:nvSpPr>
      <xdr:spPr bwMode="auto">
        <a:xfrm flipH="1">
          <a:off x="5683250" y="5054600"/>
          <a:ext cx="9779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20</xdr:col>
      <xdr:colOff>0</xdr:colOff>
      <xdr:row>29</xdr:row>
      <xdr:rowOff>0</xdr:rowOff>
    </xdr:from>
    <xdr:to>
      <xdr:col>21</xdr:col>
      <xdr:colOff>0</xdr:colOff>
      <xdr:row>29</xdr:row>
      <xdr:rowOff>0</xdr:rowOff>
    </xdr:to>
    <xdr:sp macro="" textlink="">
      <xdr:nvSpPr>
        <xdr:cNvPr id="39" name="Line 38">
          <a:extLst>
            <a:ext uri="{FF2B5EF4-FFF2-40B4-BE49-F238E27FC236}">
              <a16:creationId xmlns:a16="http://schemas.microsoft.com/office/drawing/2014/main" id="{00000000-0008-0000-0800-000027000000}"/>
            </a:ext>
          </a:extLst>
        </xdr:cNvPr>
        <xdr:cNvSpPr>
          <a:spLocks noChangeShapeType="1"/>
        </xdr:cNvSpPr>
      </xdr:nvSpPr>
      <xdr:spPr bwMode="auto">
        <a:xfrm>
          <a:off x="6934200" y="5054600"/>
          <a:ext cx="139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11</xdr:row>
      <xdr:rowOff>0</xdr:rowOff>
    </xdr:from>
    <xdr:to>
      <xdr:col>22</xdr:col>
      <xdr:colOff>0</xdr:colOff>
      <xdr:row>27</xdr:row>
      <xdr:rowOff>160020</xdr:rowOff>
    </xdr:to>
    <xdr:sp macro="" textlink="">
      <xdr:nvSpPr>
        <xdr:cNvPr id="40" name="Line 39">
          <a:extLst>
            <a:ext uri="{FF2B5EF4-FFF2-40B4-BE49-F238E27FC236}">
              <a16:creationId xmlns:a16="http://schemas.microsoft.com/office/drawing/2014/main" id="{00000000-0008-0000-0800-000028000000}"/>
            </a:ext>
          </a:extLst>
        </xdr:cNvPr>
        <xdr:cNvSpPr>
          <a:spLocks noChangeShapeType="1"/>
        </xdr:cNvSpPr>
      </xdr:nvSpPr>
      <xdr:spPr bwMode="auto">
        <a:xfrm flipV="1">
          <a:off x="7416800" y="1968500"/>
          <a:ext cx="0" cy="29032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16</xdr:col>
      <xdr:colOff>0</xdr:colOff>
      <xdr:row>11</xdr:row>
      <xdr:rowOff>0</xdr:rowOff>
    </xdr:from>
    <xdr:to>
      <xdr:col>22</xdr:col>
      <xdr:colOff>0</xdr:colOff>
      <xdr:row>11</xdr:row>
      <xdr:rowOff>0</xdr:rowOff>
    </xdr:to>
    <xdr:sp macro="" textlink="">
      <xdr:nvSpPr>
        <xdr:cNvPr id="41" name="Line 40">
          <a:extLst>
            <a:ext uri="{FF2B5EF4-FFF2-40B4-BE49-F238E27FC236}">
              <a16:creationId xmlns:a16="http://schemas.microsoft.com/office/drawing/2014/main" id="{00000000-0008-0000-0800-000029000000}"/>
            </a:ext>
          </a:extLst>
        </xdr:cNvPr>
        <xdr:cNvSpPr>
          <a:spLocks noChangeShapeType="1"/>
        </xdr:cNvSpPr>
      </xdr:nvSpPr>
      <xdr:spPr bwMode="auto">
        <a:xfrm flipH="1">
          <a:off x="5683250" y="1968500"/>
          <a:ext cx="17335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64</xdr:row>
      <xdr:rowOff>0</xdr:rowOff>
    </xdr:from>
    <xdr:to>
      <xdr:col>21</xdr:col>
      <xdr:colOff>0</xdr:colOff>
      <xdr:row>64</xdr:row>
      <xdr:rowOff>0</xdr:rowOff>
    </xdr:to>
    <xdr:sp macro="" textlink="">
      <xdr:nvSpPr>
        <xdr:cNvPr id="42" name="Line 41">
          <a:extLst>
            <a:ext uri="{FF2B5EF4-FFF2-40B4-BE49-F238E27FC236}">
              <a16:creationId xmlns:a16="http://schemas.microsoft.com/office/drawing/2014/main" id="{00000000-0008-0000-0800-00002A000000}"/>
            </a:ext>
          </a:extLst>
        </xdr:cNvPr>
        <xdr:cNvSpPr>
          <a:spLocks noChangeShapeType="1"/>
        </xdr:cNvSpPr>
      </xdr:nvSpPr>
      <xdr:spPr bwMode="auto">
        <a:xfrm>
          <a:off x="5683250" y="10750550"/>
          <a:ext cx="13906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60</xdr:row>
      <xdr:rowOff>0</xdr:rowOff>
    </xdr:from>
    <xdr:to>
      <xdr:col>22</xdr:col>
      <xdr:colOff>0</xdr:colOff>
      <xdr:row>63</xdr:row>
      <xdr:rowOff>0</xdr:rowOff>
    </xdr:to>
    <xdr:sp macro="" textlink="">
      <xdr:nvSpPr>
        <xdr:cNvPr id="43" name="Line 42">
          <a:extLst>
            <a:ext uri="{FF2B5EF4-FFF2-40B4-BE49-F238E27FC236}">
              <a16:creationId xmlns:a16="http://schemas.microsoft.com/office/drawing/2014/main" id="{00000000-0008-0000-0800-00002B000000}"/>
            </a:ext>
          </a:extLst>
        </xdr:cNvPr>
        <xdr:cNvSpPr>
          <a:spLocks noChangeShapeType="1"/>
        </xdr:cNvSpPr>
      </xdr:nvSpPr>
      <xdr:spPr bwMode="auto">
        <a:xfrm flipV="1">
          <a:off x="7416800" y="10064750"/>
          <a:ext cx="0" cy="5143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64</xdr:row>
      <xdr:rowOff>0</xdr:rowOff>
    </xdr:from>
    <xdr:to>
      <xdr:col>24</xdr:col>
      <xdr:colOff>0</xdr:colOff>
      <xdr:row>64</xdr:row>
      <xdr:rowOff>0</xdr:rowOff>
    </xdr:to>
    <xdr:sp macro="" textlink="">
      <xdr:nvSpPr>
        <xdr:cNvPr id="44" name="Line 43">
          <a:extLst>
            <a:ext uri="{FF2B5EF4-FFF2-40B4-BE49-F238E27FC236}">
              <a16:creationId xmlns:a16="http://schemas.microsoft.com/office/drawing/2014/main" id="{00000000-0008-0000-0800-00002C000000}"/>
            </a:ext>
          </a:extLst>
        </xdr:cNvPr>
        <xdr:cNvSpPr>
          <a:spLocks noChangeShapeType="1"/>
        </xdr:cNvSpPr>
      </xdr:nvSpPr>
      <xdr:spPr bwMode="auto">
        <a:xfrm>
          <a:off x="7759700" y="10750550"/>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22</xdr:col>
      <xdr:colOff>0</xdr:colOff>
      <xdr:row>66</xdr:row>
      <xdr:rowOff>0</xdr:rowOff>
    </xdr:from>
    <xdr:to>
      <xdr:col>22</xdr:col>
      <xdr:colOff>0</xdr:colOff>
      <xdr:row>68</xdr:row>
      <xdr:rowOff>0</xdr:rowOff>
    </xdr:to>
    <xdr:sp macro="" textlink="">
      <xdr:nvSpPr>
        <xdr:cNvPr id="45" name="Line 44">
          <a:extLst>
            <a:ext uri="{FF2B5EF4-FFF2-40B4-BE49-F238E27FC236}">
              <a16:creationId xmlns:a16="http://schemas.microsoft.com/office/drawing/2014/main" id="{00000000-0008-0000-0800-00002D000000}"/>
            </a:ext>
          </a:extLst>
        </xdr:cNvPr>
        <xdr:cNvSpPr>
          <a:spLocks noChangeShapeType="1"/>
        </xdr:cNvSpPr>
      </xdr:nvSpPr>
      <xdr:spPr bwMode="auto">
        <a:xfrm>
          <a:off x="7416800" y="1109345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29</xdr:row>
      <xdr:rowOff>0</xdr:rowOff>
    </xdr:from>
    <xdr:to>
      <xdr:col>24</xdr:col>
      <xdr:colOff>0</xdr:colOff>
      <xdr:row>29</xdr:row>
      <xdr:rowOff>0</xdr:rowOff>
    </xdr:to>
    <xdr:sp macro="" textlink="">
      <xdr:nvSpPr>
        <xdr:cNvPr id="46" name="Line 45">
          <a:extLst>
            <a:ext uri="{FF2B5EF4-FFF2-40B4-BE49-F238E27FC236}">
              <a16:creationId xmlns:a16="http://schemas.microsoft.com/office/drawing/2014/main" id="{00000000-0008-0000-0800-00002E000000}"/>
            </a:ext>
          </a:extLst>
        </xdr:cNvPr>
        <xdr:cNvSpPr>
          <a:spLocks noChangeShapeType="1"/>
        </xdr:cNvSpPr>
      </xdr:nvSpPr>
      <xdr:spPr bwMode="auto">
        <a:xfrm>
          <a:off x="7759700" y="5054600"/>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16</xdr:col>
      <xdr:colOff>0</xdr:colOff>
      <xdr:row>82</xdr:row>
      <xdr:rowOff>0</xdr:rowOff>
    </xdr:from>
    <xdr:to>
      <xdr:col>24</xdr:col>
      <xdr:colOff>0</xdr:colOff>
      <xdr:row>82</xdr:row>
      <xdr:rowOff>0</xdr:rowOff>
    </xdr:to>
    <xdr:sp macro="" textlink="">
      <xdr:nvSpPr>
        <xdr:cNvPr id="47" name="Line 46">
          <a:extLst>
            <a:ext uri="{FF2B5EF4-FFF2-40B4-BE49-F238E27FC236}">
              <a16:creationId xmlns:a16="http://schemas.microsoft.com/office/drawing/2014/main" id="{00000000-0008-0000-0800-00002F000000}"/>
            </a:ext>
          </a:extLst>
        </xdr:cNvPr>
        <xdr:cNvSpPr>
          <a:spLocks noChangeShapeType="1"/>
        </xdr:cNvSpPr>
      </xdr:nvSpPr>
      <xdr:spPr bwMode="auto">
        <a:xfrm>
          <a:off x="5683250" y="13836650"/>
          <a:ext cx="25336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830580</xdr:colOff>
      <xdr:row>104</xdr:row>
      <xdr:rowOff>83820</xdr:rowOff>
    </xdr:from>
    <xdr:to>
      <xdr:col>24</xdr:col>
      <xdr:colOff>0</xdr:colOff>
      <xdr:row>104</xdr:row>
      <xdr:rowOff>83820</xdr:rowOff>
    </xdr:to>
    <xdr:sp macro="" textlink="">
      <xdr:nvSpPr>
        <xdr:cNvPr id="48" name="Line 47">
          <a:extLst>
            <a:ext uri="{FF2B5EF4-FFF2-40B4-BE49-F238E27FC236}">
              <a16:creationId xmlns:a16="http://schemas.microsoft.com/office/drawing/2014/main" id="{00000000-0008-0000-0800-000030000000}"/>
            </a:ext>
          </a:extLst>
        </xdr:cNvPr>
        <xdr:cNvSpPr>
          <a:spLocks noChangeShapeType="1"/>
        </xdr:cNvSpPr>
      </xdr:nvSpPr>
      <xdr:spPr bwMode="auto">
        <a:xfrm>
          <a:off x="5535930" y="17082770"/>
          <a:ext cx="268097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95</xdr:row>
      <xdr:rowOff>83820</xdr:rowOff>
    </xdr:from>
    <xdr:to>
      <xdr:col>8</xdr:col>
      <xdr:colOff>373380</xdr:colOff>
      <xdr:row>95</xdr:row>
      <xdr:rowOff>83820</xdr:rowOff>
    </xdr:to>
    <xdr:sp macro="" textlink="">
      <xdr:nvSpPr>
        <xdr:cNvPr id="49" name="Line 48">
          <a:extLst>
            <a:ext uri="{FF2B5EF4-FFF2-40B4-BE49-F238E27FC236}">
              <a16:creationId xmlns:a16="http://schemas.microsoft.com/office/drawing/2014/main" id="{00000000-0008-0000-0800-000031000000}"/>
            </a:ext>
          </a:extLst>
        </xdr:cNvPr>
        <xdr:cNvSpPr>
          <a:spLocks noChangeShapeType="1"/>
        </xdr:cNvSpPr>
      </xdr:nvSpPr>
      <xdr:spPr bwMode="auto">
        <a:xfrm flipH="1">
          <a:off x="1955800" y="15844520"/>
          <a:ext cx="12496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381000</xdr:colOff>
      <xdr:row>96</xdr:row>
      <xdr:rowOff>7620</xdr:rowOff>
    </xdr:from>
    <xdr:to>
      <xdr:col>3</xdr:col>
      <xdr:colOff>381000</xdr:colOff>
      <xdr:row>99</xdr:row>
      <xdr:rowOff>0</xdr:rowOff>
    </xdr:to>
    <xdr:sp macro="" textlink="">
      <xdr:nvSpPr>
        <xdr:cNvPr id="50" name="Line 49">
          <a:extLst>
            <a:ext uri="{FF2B5EF4-FFF2-40B4-BE49-F238E27FC236}">
              <a16:creationId xmlns:a16="http://schemas.microsoft.com/office/drawing/2014/main" id="{00000000-0008-0000-0800-000032000000}"/>
            </a:ext>
          </a:extLst>
        </xdr:cNvPr>
        <xdr:cNvSpPr>
          <a:spLocks noChangeShapeType="1"/>
        </xdr:cNvSpPr>
      </xdr:nvSpPr>
      <xdr:spPr bwMode="auto">
        <a:xfrm>
          <a:off x="1498600" y="15939770"/>
          <a:ext cx="0" cy="3543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3</xdr:col>
      <xdr:colOff>373380</xdr:colOff>
      <xdr:row>99</xdr:row>
      <xdr:rowOff>0</xdr:rowOff>
    </xdr:from>
    <xdr:to>
      <xdr:col>8</xdr:col>
      <xdr:colOff>0</xdr:colOff>
      <xdr:row>99</xdr:row>
      <xdr:rowOff>0</xdr:rowOff>
    </xdr:to>
    <xdr:sp macro="" textlink="">
      <xdr:nvSpPr>
        <xdr:cNvPr id="51" name="Line 50">
          <a:extLst>
            <a:ext uri="{FF2B5EF4-FFF2-40B4-BE49-F238E27FC236}">
              <a16:creationId xmlns:a16="http://schemas.microsoft.com/office/drawing/2014/main" id="{00000000-0008-0000-0800-000033000000}"/>
            </a:ext>
          </a:extLst>
        </xdr:cNvPr>
        <xdr:cNvSpPr>
          <a:spLocks noChangeShapeType="1"/>
        </xdr:cNvSpPr>
      </xdr:nvSpPr>
      <xdr:spPr bwMode="auto">
        <a:xfrm>
          <a:off x="1490980" y="16294100"/>
          <a:ext cx="134112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83820</xdr:colOff>
      <xdr:row>13</xdr:row>
      <xdr:rowOff>0</xdr:rowOff>
    </xdr:from>
    <xdr:to>
      <xdr:col>17</xdr:col>
      <xdr:colOff>0</xdr:colOff>
      <xdr:row>13</xdr:row>
      <xdr:rowOff>152400</xdr:rowOff>
    </xdr:to>
    <xdr:sp macro="" textlink="">
      <xdr:nvSpPr>
        <xdr:cNvPr id="52" name="Line 51">
          <a:extLst>
            <a:ext uri="{FF2B5EF4-FFF2-40B4-BE49-F238E27FC236}">
              <a16:creationId xmlns:a16="http://schemas.microsoft.com/office/drawing/2014/main" id="{00000000-0008-0000-0800-000034000000}"/>
            </a:ext>
          </a:extLst>
        </xdr:cNvPr>
        <xdr:cNvSpPr>
          <a:spLocks noChangeShapeType="1"/>
        </xdr:cNvSpPr>
      </xdr:nvSpPr>
      <xdr:spPr bwMode="auto">
        <a:xfrm flipH="1">
          <a:off x="5627370" y="2311400"/>
          <a:ext cx="195580" cy="1524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3</xdr:row>
      <xdr:rowOff>0</xdr:rowOff>
    </xdr:from>
    <xdr:to>
      <xdr:col>1</xdr:col>
      <xdr:colOff>419100</xdr:colOff>
      <xdr:row>4</xdr:row>
      <xdr:rowOff>30480</xdr:rowOff>
    </xdr:to>
    <xdr:sp macro="" textlink="">
      <xdr:nvSpPr>
        <xdr:cNvPr id="53" name="Line 52">
          <a:extLst>
            <a:ext uri="{FF2B5EF4-FFF2-40B4-BE49-F238E27FC236}">
              <a16:creationId xmlns:a16="http://schemas.microsoft.com/office/drawing/2014/main" id="{00000000-0008-0000-0800-000035000000}"/>
            </a:ext>
          </a:extLst>
        </xdr:cNvPr>
        <xdr:cNvSpPr>
          <a:spLocks noChangeShapeType="1"/>
        </xdr:cNvSpPr>
      </xdr:nvSpPr>
      <xdr:spPr bwMode="auto">
        <a:xfrm>
          <a:off x="558800" y="596900"/>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5</xdr:row>
      <xdr:rowOff>0</xdr:rowOff>
    </xdr:from>
    <xdr:to>
      <xdr:col>1</xdr:col>
      <xdr:colOff>419100</xdr:colOff>
      <xdr:row>6</xdr:row>
      <xdr:rowOff>30480</xdr:rowOff>
    </xdr:to>
    <xdr:sp macro="" textlink="">
      <xdr:nvSpPr>
        <xdr:cNvPr id="54" name="Line 53">
          <a:extLst>
            <a:ext uri="{FF2B5EF4-FFF2-40B4-BE49-F238E27FC236}">
              <a16:creationId xmlns:a16="http://schemas.microsoft.com/office/drawing/2014/main" id="{00000000-0008-0000-0800-000036000000}"/>
            </a:ext>
          </a:extLst>
        </xdr:cNvPr>
        <xdr:cNvSpPr>
          <a:spLocks noChangeShapeType="1"/>
        </xdr:cNvSpPr>
      </xdr:nvSpPr>
      <xdr:spPr bwMode="auto">
        <a:xfrm>
          <a:off x="558800" y="939800"/>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396240</xdr:colOff>
      <xdr:row>3</xdr:row>
      <xdr:rowOff>0</xdr:rowOff>
    </xdr:from>
    <xdr:to>
      <xdr:col>8</xdr:col>
      <xdr:colOff>396240</xdr:colOff>
      <xdr:row>4</xdr:row>
      <xdr:rowOff>30480</xdr:rowOff>
    </xdr:to>
    <xdr:sp macro="" textlink="">
      <xdr:nvSpPr>
        <xdr:cNvPr id="55" name="Line 54">
          <a:extLst>
            <a:ext uri="{FF2B5EF4-FFF2-40B4-BE49-F238E27FC236}">
              <a16:creationId xmlns:a16="http://schemas.microsoft.com/office/drawing/2014/main" id="{00000000-0008-0000-0800-000037000000}"/>
            </a:ext>
          </a:extLst>
        </xdr:cNvPr>
        <xdr:cNvSpPr>
          <a:spLocks noChangeShapeType="1"/>
        </xdr:cNvSpPr>
      </xdr:nvSpPr>
      <xdr:spPr bwMode="auto">
        <a:xfrm>
          <a:off x="3228340" y="596900"/>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411480</xdr:colOff>
      <xdr:row>3</xdr:row>
      <xdr:rowOff>0</xdr:rowOff>
    </xdr:from>
    <xdr:to>
      <xdr:col>14</xdr:col>
      <xdr:colOff>411480</xdr:colOff>
      <xdr:row>4</xdr:row>
      <xdr:rowOff>30480</xdr:rowOff>
    </xdr:to>
    <xdr:sp macro="" textlink="">
      <xdr:nvSpPr>
        <xdr:cNvPr id="56" name="Line 55">
          <a:extLst>
            <a:ext uri="{FF2B5EF4-FFF2-40B4-BE49-F238E27FC236}">
              <a16:creationId xmlns:a16="http://schemas.microsoft.com/office/drawing/2014/main" id="{00000000-0008-0000-0800-000038000000}"/>
            </a:ext>
          </a:extLst>
        </xdr:cNvPr>
        <xdr:cNvSpPr>
          <a:spLocks noChangeShapeType="1"/>
        </xdr:cNvSpPr>
      </xdr:nvSpPr>
      <xdr:spPr bwMode="auto">
        <a:xfrm>
          <a:off x="5116830" y="596900"/>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426720</xdr:colOff>
      <xdr:row>7</xdr:row>
      <xdr:rowOff>0</xdr:rowOff>
    </xdr:from>
    <xdr:to>
      <xdr:col>8</xdr:col>
      <xdr:colOff>190500</xdr:colOff>
      <xdr:row>9</xdr:row>
      <xdr:rowOff>160020</xdr:rowOff>
    </xdr:to>
    <xdr:sp macro="" textlink="">
      <xdr:nvSpPr>
        <xdr:cNvPr id="57" name="Freeform 56">
          <a:extLst>
            <a:ext uri="{FF2B5EF4-FFF2-40B4-BE49-F238E27FC236}">
              <a16:creationId xmlns:a16="http://schemas.microsoft.com/office/drawing/2014/main" id="{00000000-0008-0000-0800-000039000000}"/>
            </a:ext>
          </a:extLst>
        </xdr:cNvPr>
        <xdr:cNvSpPr>
          <a:spLocks/>
        </xdr:cNvSpPr>
      </xdr:nvSpPr>
      <xdr:spPr bwMode="auto">
        <a:xfrm>
          <a:off x="566420" y="1282700"/>
          <a:ext cx="2456180" cy="502920"/>
        </a:xfrm>
        <a:custGeom>
          <a:avLst/>
          <a:gdLst>
            <a:gd name="T0" fmla="*/ 0 w 270"/>
            <a:gd name="T1" fmla="*/ 0 h 53"/>
            <a:gd name="T2" fmla="*/ 0 w 270"/>
            <a:gd name="T3" fmla="*/ 2147483646 h 53"/>
            <a:gd name="T4" fmla="*/ 2147483646 w 270"/>
            <a:gd name="T5" fmla="*/ 2147483646 h 53"/>
            <a:gd name="T6" fmla="*/ 2147483646 w 270"/>
            <a:gd name="T7" fmla="*/ 2147483646 h 53"/>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270" h="53">
              <a:moveTo>
                <a:pt x="0" y="0"/>
              </a:moveTo>
              <a:lnTo>
                <a:pt x="0" y="20"/>
              </a:lnTo>
              <a:lnTo>
                <a:pt x="270" y="20"/>
              </a:lnTo>
              <a:lnTo>
                <a:pt x="270" y="53"/>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396240</xdr:colOff>
      <xdr:row>6</xdr:row>
      <xdr:rowOff>0</xdr:rowOff>
    </xdr:from>
    <xdr:to>
      <xdr:col>8</xdr:col>
      <xdr:colOff>396240</xdr:colOff>
      <xdr:row>9</xdr:row>
      <xdr:rowOff>160020</xdr:rowOff>
    </xdr:to>
    <xdr:sp macro="" textlink="">
      <xdr:nvSpPr>
        <xdr:cNvPr id="58" name="Line 57">
          <a:extLst>
            <a:ext uri="{FF2B5EF4-FFF2-40B4-BE49-F238E27FC236}">
              <a16:creationId xmlns:a16="http://schemas.microsoft.com/office/drawing/2014/main" id="{00000000-0008-0000-0800-00003A000000}"/>
            </a:ext>
          </a:extLst>
        </xdr:cNvPr>
        <xdr:cNvSpPr>
          <a:spLocks noChangeShapeType="1"/>
        </xdr:cNvSpPr>
      </xdr:nvSpPr>
      <xdr:spPr bwMode="auto">
        <a:xfrm>
          <a:off x="3228340" y="1111250"/>
          <a:ext cx="0" cy="6743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571500</xdr:colOff>
      <xdr:row>6</xdr:row>
      <xdr:rowOff>7620</xdr:rowOff>
    </xdr:from>
    <xdr:to>
      <xdr:col>14</xdr:col>
      <xdr:colOff>419100</xdr:colOff>
      <xdr:row>10</xdr:row>
      <xdr:rowOff>0</xdr:rowOff>
    </xdr:to>
    <xdr:sp macro="" textlink="">
      <xdr:nvSpPr>
        <xdr:cNvPr id="59" name="Freeform 58">
          <a:extLst>
            <a:ext uri="{FF2B5EF4-FFF2-40B4-BE49-F238E27FC236}">
              <a16:creationId xmlns:a16="http://schemas.microsoft.com/office/drawing/2014/main" id="{00000000-0008-0000-0800-00003B000000}"/>
            </a:ext>
          </a:extLst>
        </xdr:cNvPr>
        <xdr:cNvSpPr>
          <a:spLocks/>
        </xdr:cNvSpPr>
      </xdr:nvSpPr>
      <xdr:spPr bwMode="auto">
        <a:xfrm>
          <a:off x="3403600" y="1118870"/>
          <a:ext cx="1720850" cy="678180"/>
        </a:xfrm>
        <a:custGeom>
          <a:avLst/>
          <a:gdLst>
            <a:gd name="T0" fmla="*/ 2147483646 w 197"/>
            <a:gd name="T1" fmla="*/ 0 h 71"/>
            <a:gd name="T2" fmla="*/ 2147483646 w 197"/>
            <a:gd name="T3" fmla="*/ 2147483646 h 71"/>
            <a:gd name="T4" fmla="*/ 0 w 197"/>
            <a:gd name="T5" fmla="*/ 2147483646 h 71"/>
            <a:gd name="T6" fmla="*/ 0 w 197"/>
            <a:gd name="T7" fmla="*/ 2147483646 h 71"/>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97" h="71">
              <a:moveTo>
                <a:pt x="197" y="0"/>
              </a:moveTo>
              <a:lnTo>
                <a:pt x="197" y="35"/>
              </a:lnTo>
              <a:lnTo>
                <a:pt x="0" y="35"/>
              </a:lnTo>
              <a:lnTo>
                <a:pt x="0" y="71"/>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15</xdr:row>
      <xdr:rowOff>7620</xdr:rowOff>
    </xdr:from>
    <xdr:to>
      <xdr:col>8</xdr:col>
      <xdr:colOff>381000</xdr:colOff>
      <xdr:row>16</xdr:row>
      <xdr:rowOff>0</xdr:rowOff>
    </xdr:to>
    <xdr:sp macro="" textlink="">
      <xdr:nvSpPr>
        <xdr:cNvPr id="60" name="Line 59">
          <a:extLst>
            <a:ext uri="{FF2B5EF4-FFF2-40B4-BE49-F238E27FC236}">
              <a16:creationId xmlns:a16="http://schemas.microsoft.com/office/drawing/2014/main" id="{00000000-0008-0000-0800-00003C000000}"/>
            </a:ext>
          </a:extLst>
        </xdr:cNvPr>
        <xdr:cNvSpPr>
          <a:spLocks noChangeShapeType="1"/>
        </xdr:cNvSpPr>
      </xdr:nvSpPr>
      <xdr:spPr bwMode="auto">
        <a:xfrm>
          <a:off x="3213100" y="2661920"/>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20</xdr:row>
      <xdr:rowOff>0</xdr:rowOff>
    </xdr:from>
    <xdr:to>
      <xdr:col>8</xdr:col>
      <xdr:colOff>381000</xdr:colOff>
      <xdr:row>21</xdr:row>
      <xdr:rowOff>0</xdr:rowOff>
    </xdr:to>
    <xdr:sp macro="" textlink="">
      <xdr:nvSpPr>
        <xdr:cNvPr id="61" name="Line 60">
          <a:extLst>
            <a:ext uri="{FF2B5EF4-FFF2-40B4-BE49-F238E27FC236}">
              <a16:creationId xmlns:a16="http://schemas.microsoft.com/office/drawing/2014/main" id="{00000000-0008-0000-0800-00003D000000}"/>
            </a:ext>
          </a:extLst>
        </xdr:cNvPr>
        <xdr:cNvSpPr>
          <a:spLocks noChangeShapeType="1"/>
        </xdr:cNvSpPr>
      </xdr:nvSpPr>
      <xdr:spPr bwMode="auto">
        <a:xfrm>
          <a:off x="3213100" y="351155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18</xdr:row>
      <xdr:rowOff>7620</xdr:rowOff>
    </xdr:from>
    <xdr:to>
      <xdr:col>8</xdr:col>
      <xdr:colOff>381000</xdr:colOff>
      <xdr:row>19</xdr:row>
      <xdr:rowOff>0</xdr:rowOff>
    </xdr:to>
    <xdr:sp macro="" textlink="">
      <xdr:nvSpPr>
        <xdr:cNvPr id="62" name="Line 61">
          <a:extLst>
            <a:ext uri="{FF2B5EF4-FFF2-40B4-BE49-F238E27FC236}">
              <a16:creationId xmlns:a16="http://schemas.microsoft.com/office/drawing/2014/main" id="{00000000-0008-0000-0800-00003E000000}"/>
            </a:ext>
          </a:extLst>
        </xdr:cNvPr>
        <xdr:cNvSpPr>
          <a:spLocks noChangeShapeType="1"/>
        </xdr:cNvSpPr>
      </xdr:nvSpPr>
      <xdr:spPr bwMode="auto">
        <a:xfrm>
          <a:off x="3213100" y="3176270"/>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20</xdr:row>
      <xdr:rowOff>0</xdr:rowOff>
    </xdr:from>
    <xdr:to>
      <xdr:col>3</xdr:col>
      <xdr:colOff>480060</xdr:colOff>
      <xdr:row>22</xdr:row>
      <xdr:rowOff>0</xdr:rowOff>
    </xdr:to>
    <xdr:sp macro="" textlink="">
      <xdr:nvSpPr>
        <xdr:cNvPr id="63" name="Line 62">
          <a:extLst>
            <a:ext uri="{FF2B5EF4-FFF2-40B4-BE49-F238E27FC236}">
              <a16:creationId xmlns:a16="http://schemas.microsoft.com/office/drawing/2014/main" id="{00000000-0008-0000-0800-00003F000000}"/>
            </a:ext>
          </a:extLst>
        </xdr:cNvPr>
        <xdr:cNvSpPr>
          <a:spLocks noChangeShapeType="1"/>
        </xdr:cNvSpPr>
      </xdr:nvSpPr>
      <xdr:spPr bwMode="auto">
        <a:xfrm>
          <a:off x="1597660" y="351155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20</xdr:row>
      <xdr:rowOff>0</xdr:rowOff>
    </xdr:from>
    <xdr:to>
      <xdr:col>3</xdr:col>
      <xdr:colOff>274320</xdr:colOff>
      <xdr:row>22</xdr:row>
      <xdr:rowOff>0</xdr:rowOff>
    </xdr:to>
    <xdr:sp macro="" textlink="">
      <xdr:nvSpPr>
        <xdr:cNvPr id="64" name="Freeform 63">
          <a:extLst>
            <a:ext uri="{FF2B5EF4-FFF2-40B4-BE49-F238E27FC236}">
              <a16:creationId xmlns:a16="http://schemas.microsoft.com/office/drawing/2014/main" id="{00000000-0008-0000-0800-000040000000}"/>
            </a:ext>
          </a:extLst>
        </xdr:cNvPr>
        <xdr:cNvSpPr>
          <a:spLocks/>
        </xdr:cNvSpPr>
      </xdr:nvSpPr>
      <xdr:spPr bwMode="auto">
        <a:xfrm>
          <a:off x="558800" y="3511550"/>
          <a:ext cx="833120"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26</xdr:row>
      <xdr:rowOff>0</xdr:rowOff>
    </xdr:from>
    <xdr:to>
      <xdr:col>8</xdr:col>
      <xdr:colOff>381000</xdr:colOff>
      <xdr:row>27</xdr:row>
      <xdr:rowOff>7620</xdr:rowOff>
    </xdr:to>
    <xdr:sp macro="" textlink="">
      <xdr:nvSpPr>
        <xdr:cNvPr id="65" name="Line 64">
          <a:extLst>
            <a:ext uri="{FF2B5EF4-FFF2-40B4-BE49-F238E27FC236}">
              <a16:creationId xmlns:a16="http://schemas.microsoft.com/office/drawing/2014/main" id="{00000000-0008-0000-0800-000041000000}"/>
            </a:ext>
          </a:extLst>
        </xdr:cNvPr>
        <xdr:cNvSpPr>
          <a:spLocks noChangeShapeType="1"/>
        </xdr:cNvSpPr>
      </xdr:nvSpPr>
      <xdr:spPr bwMode="auto">
        <a:xfrm>
          <a:off x="3213100" y="4540250"/>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28</xdr:row>
      <xdr:rowOff>7620</xdr:rowOff>
    </xdr:from>
    <xdr:to>
      <xdr:col>8</xdr:col>
      <xdr:colOff>381000</xdr:colOff>
      <xdr:row>30</xdr:row>
      <xdr:rowOff>7620</xdr:rowOff>
    </xdr:to>
    <xdr:sp macro="" textlink="">
      <xdr:nvSpPr>
        <xdr:cNvPr id="66" name="Line 65">
          <a:extLst>
            <a:ext uri="{FF2B5EF4-FFF2-40B4-BE49-F238E27FC236}">
              <a16:creationId xmlns:a16="http://schemas.microsoft.com/office/drawing/2014/main" id="{00000000-0008-0000-0800-000042000000}"/>
            </a:ext>
          </a:extLst>
        </xdr:cNvPr>
        <xdr:cNvSpPr>
          <a:spLocks noChangeShapeType="1"/>
        </xdr:cNvSpPr>
      </xdr:nvSpPr>
      <xdr:spPr bwMode="auto">
        <a:xfrm>
          <a:off x="3213100" y="489077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31</xdr:row>
      <xdr:rowOff>83820</xdr:rowOff>
    </xdr:from>
    <xdr:to>
      <xdr:col>8</xdr:col>
      <xdr:colOff>0</xdr:colOff>
      <xdr:row>31</xdr:row>
      <xdr:rowOff>83820</xdr:rowOff>
    </xdr:to>
    <xdr:sp macro="" textlink="">
      <xdr:nvSpPr>
        <xdr:cNvPr id="67" name="Line 66">
          <a:extLst>
            <a:ext uri="{FF2B5EF4-FFF2-40B4-BE49-F238E27FC236}">
              <a16:creationId xmlns:a16="http://schemas.microsoft.com/office/drawing/2014/main" id="{00000000-0008-0000-0800-000043000000}"/>
            </a:ext>
          </a:extLst>
        </xdr:cNvPr>
        <xdr:cNvSpPr>
          <a:spLocks noChangeShapeType="1"/>
        </xdr:cNvSpPr>
      </xdr:nvSpPr>
      <xdr:spPr bwMode="auto">
        <a:xfrm>
          <a:off x="1955800" y="5481320"/>
          <a:ext cx="8763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29</xdr:row>
      <xdr:rowOff>0</xdr:rowOff>
    </xdr:from>
    <xdr:to>
      <xdr:col>3</xdr:col>
      <xdr:colOff>480060</xdr:colOff>
      <xdr:row>31</xdr:row>
      <xdr:rowOff>0</xdr:rowOff>
    </xdr:to>
    <xdr:sp macro="" textlink="">
      <xdr:nvSpPr>
        <xdr:cNvPr id="68" name="Line 67">
          <a:extLst>
            <a:ext uri="{FF2B5EF4-FFF2-40B4-BE49-F238E27FC236}">
              <a16:creationId xmlns:a16="http://schemas.microsoft.com/office/drawing/2014/main" id="{00000000-0008-0000-0800-000044000000}"/>
            </a:ext>
          </a:extLst>
        </xdr:cNvPr>
        <xdr:cNvSpPr>
          <a:spLocks noChangeShapeType="1"/>
        </xdr:cNvSpPr>
      </xdr:nvSpPr>
      <xdr:spPr bwMode="auto">
        <a:xfrm>
          <a:off x="1597660" y="505460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29</xdr:row>
      <xdr:rowOff>0</xdr:rowOff>
    </xdr:from>
    <xdr:to>
      <xdr:col>3</xdr:col>
      <xdr:colOff>274320</xdr:colOff>
      <xdr:row>31</xdr:row>
      <xdr:rowOff>0</xdr:rowOff>
    </xdr:to>
    <xdr:sp macro="" textlink="">
      <xdr:nvSpPr>
        <xdr:cNvPr id="69" name="Freeform 68">
          <a:extLst>
            <a:ext uri="{FF2B5EF4-FFF2-40B4-BE49-F238E27FC236}">
              <a16:creationId xmlns:a16="http://schemas.microsoft.com/office/drawing/2014/main" id="{00000000-0008-0000-0800-000045000000}"/>
            </a:ext>
          </a:extLst>
        </xdr:cNvPr>
        <xdr:cNvSpPr>
          <a:spLocks/>
        </xdr:cNvSpPr>
      </xdr:nvSpPr>
      <xdr:spPr bwMode="auto">
        <a:xfrm>
          <a:off x="558800" y="5054600"/>
          <a:ext cx="833120"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33</xdr:row>
      <xdr:rowOff>0</xdr:rowOff>
    </xdr:from>
    <xdr:to>
      <xdr:col>8</xdr:col>
      <xdr:colOff>381000</xdr:colOff>
      <xdr:row>34</xdr:row>
      <xdr:rowOff>7620</xdr:rowOff>
    </xdr:to>
    <xdr:sp macro="" textlink="">
      <xdr:nvSpPr>
        <xdr:cNvPr id="70" name="Line 69">
          <a:extLst>
            <a:ext uri="{FF2B5EF4-FFF2-40B4-BE49-F238E27FC236}">
              <a16:creationId xmlns:a16="http://schemas.microsoft.com/office/drawing/2014/main" id="{00000000-0008-0000-0800-000046000000}"/>
            </a:ext>
          </a:extLst>
        </xdr:cNvPr>
        <xdr:cNvSpPr>
          <a:spLocks noChangeShapeType="1"/>
        </xdr:cNvSpPr>
      </xdr:nvSpPr>
      <xdr:spPr bwMode="auto">
        <a:xfrm>
          <a:off x="3213100" y="5740400"/>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35</xdr:row>
      <xdr:rowOff>0</xdr:rowOff>
    </xdr:from>
    <xdr:to>
      <xdr:col>8</xdr:col>
      <xdr:colOff>381000</xdr:colOff>
      <xdr:row>36</xdr:row>
      <xdr:rowOff>7620</xdr:rowOff>
    </xdr:to>
    <xdr:sp macro="" textlink="">
      <xdr:nvSpPr>
        <xdr:cNvPr id="71" name="Line 70">
          <a:extLst>
            <a:ext uri="{FF2B5EF4-FFF2-40B4-BE49-F238E27FC236}">
              <a16:creationId xmlns:a16="http://schemas.microsoft.com/office/drawing/2014/main" id="{00000000-0008-0000-0800-000047000000}"/>
            </a:ext>
          </a:extLst>
        </xdr:cNvPr>
        <xdr:cNvSpPr>
          <a:spLocks noChangeShapeType="1"/>
        </xdr:cNvSpPr>
      </xdr:nvSpPr>
      <xdr:spPr bwMode="auto">
        <a:xfrm>
          <a:off x="3213100" y="6083300"/>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396240</xdr:colOff>
      <xdr:row>45</xdr:row>
      <xdr:rowOff>0</xdr:rowOff>
    </xdr:from>
    <xdr:to>
      <xdr:col>1</xdr:col>
      <xdr:colOff>396240</xdr:colOff>
      <xdr:row>46</xdr:row>
      <xdr:rowOff>30480</xdr:rowOff>
    </xdr:to>
    <xdr:sp macro="" textlink="">
      <xdr:nvSpPr>
        <xdr:cNvPr id="72" name="Line 71">
          <a:extLst>
            <a:ext uri="{FF2B5EF4-FFF2-40B4-BE49-F238E27FC236}">
              <a16:creationId xmlns:a16="http://schemas.microsoft.com/office/drawing/2014/main" id="{00000000-0008-0000-0800-000048000000}"/>
            </a:ext>
          </a:extLst>
        </xdr:cNvPr>
        <xdr:cNvSpPr>
          <a:spLocks noChangeShapeType="1"/>
        </xdr:cNvSpPr>
      </xdr:nvSpPr>
      <xdr:spPr bwMode="auto">
        <a:xfrm>
          <a:off x="535940" y="7493000"/>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411480</xdr:colOff>
      <xdr:row>44</xdr:row>
      <xdr:rowOff>0</xdr:rowOff>
    </xdr:from>
    <xdr:to>
      <xdr:col>3</xdr:col>
      <xdr:colOff>411480</xdr:colOff>
      <xdr:row>45</xdr:row>
      <xdr:rowOff>30480</xdr:rowOff>
    </xdr:to>
    <xdr:sp macro="" textlink="">
      <xdr:nvSpPr>
        <xdr:cNvPr id="73" name="Line 72">
          <a:extLst>
            <a:ext uri="{FF2B5EF4-FFF2-40B4-BE49-F238E27FC236}">
              <a16:creationId xmlns:a16="http://schemas.microsoft.com/office/drawing/2014/main" id="{00000000-0008-0000-0800-000049000000}"/>
            </a:ext>
          </a:extLst>
        </xdr:cNvPr>
        <xdr:cNvSpPr>
          <a:spLocks noChangeShapeType="1"/>
        </xdr:cNvSpPr>
      </xdr:nvSpPr>
      <xdr:spPr bwMode="auto">
        <a:xfrm>
          <a:off x="1529080" y="7321550"/>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46</xdr:row>
      <xdr:rowOff>91440</xdr:rowOff>
    </xdr:from>
    <xdr:to>
      <xdr:col>8</xdr:col>
      <xdr:colOff>7620</xdr:colOff>
      <xdr:row>46</xdr:row>
      <xdr:rowOff>91440</xdr:rowOff>
    </xdr:to>
    <xdr:sp macro="" textlink="">
      <xdr:nvSpPr>
        <xdr:cNvPr id="74" name="Line 73">
          <a:extLst>
            <a:ext uri="{FF2B5EF4-FFF2-40B4-BE49-F238E27FC236}">
              <a16:creationId xmlns:a16="http://schemas.microsoft.com/office/drawing/2014/main" id="{00000000-0008-0000-0800-00004A000000}"/>
            </a:ext>
          </a:extLst>
        </xdr:cNvPr>
        <xdr:cNvSpPr>
          <a:spLocks noChangeShapeType="1"/>
        </xdr:cNvSpPr>
      </xdr:nvSpPr>
      <xdr:spPr bwMode="auto">
        <a:xfrm>
          <a:off x="1955800" y="7755890"/>
          <a:ext cx="88392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xdr:col>
      <xdr:colOff>0</xdr:colOff>
      <xdr:row>47</xdr:row>
      <xdr:rowOff>91440</xdr:rowOff>
    </xdr:from>
    <xdr:to>
      <xdr:col>8</xdr:col>
      <xdr:colOff>0</xdr:colOff>
      <xdr:row>47</xdr:row>
      <xdr:rowOff>91440</xdr:rowOff>
    </xdr:to>
    <xdr:sp macro="" textlink="">
      <xdr:nvSpPr>
        <xdr:cNvPr id="75" name="Line 74">
          <a:extLst>
            <a:ext uri="{FF2B5EF4-FFF2-40B4-BE49-F238E27FC236}">
              <a16:creationId xmlns:a16="http://schemas.microsoft.com/office/drawing/2014/main" id="{00000000-0008-0000-0800-00004B000000}"/>
            </a:ext>
          </a:extLst>
        </xdr:cNvPr>
        <xdr:cNvSpPr>
          <a:spLocks noChangeShapeType="1"/>
        </xdr:cNvSpPr>
      </xdr:nvSpPr>
      <xdr:spPr bwMode="auto">
        <a:xfrm>
          <a:off x="977900" y="7927340"/>
          <a:ext cx="1854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48</xdr:row>
      <xdr:rowOff>0</xdr:rowOff>
    </xdr:from>
    <xdr:to>
      <xdr:col>8</xdr:col>
      <xdr:colOff>381000</xdr:colOff>
      <xdr:row>50</xdr:row>
      <xdr:rowOff>0</xdr:rowOff>
    </xdr:to>
    <xdr:sp macro="" textlink="">
      <xdr:nvSpPr>
        <xdr:cNvPr id="76" name="Line 75">
          <a:extLst>
            <a:ext uri="{FF2B5EF4-FFF2-40B4-BE49-F238E27FC236}">
              <a16:creationId xmlns:a16="http://schemas.microsoft.com/office/drawing/2014/main" id="{00000000-0008-0000-0800-00004C000000}"/>
            </a:ext>
          </a:extLst>
        </xdr:cNvPr>
        <xdr:cNvSpPr>
          <a:spLocks noChangeShapeType="1"/>
        </xdr:cNvSpPr>
      </xdr:nvSpPr>
      <xdr:spPr bwMode="auto">
        <a:xfrm>
          <a:off x="3213100" y="800735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23</xdr:col>
      <xdr:colOff>0</xdr:colOff>
      <xdr:row>29</xdr:row>
      <xdr:rowOff>0</xdr:rowOff>
    </xdr:from>
    <xdr:to>
      <xdr:col>24</xdr:col>
      <xdr:colOff>0</xdr:colOff>
      <xdr:row>29</xdr:row>
      <xdr:rowOff>0</xdr:rowOff>
    </xdr:to>
    <xdr:sp macro="" textlink="">
      <xdr:nvSpPr>
        <xdr:cNvPr id="77" name="Line 76">
          <a:extLst>
            <a:ext uri="{FF2B5EF4-FFF2-40B4-BE49-F238E27FC236}">
              <a16:creationId xmlns:a16="http://schemas.microsoft.com/office/drawing/2014/main" id="{00000000-0008-0000-0800-00004D000000}"/>
            </a:ext>
          </a:extLst>
        </xdr:cNvPr>
        <xdr:cNvSpPr>
          <a:spLocks noChangeShapeType="1"/>
        </xdr:cNvSpPr>
      </xdr:nvSpPr>
      <xdr:spPr bwMode="auto">
        <a:xfrm>
          <a:off x="7759700" y="5054600"/>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59</xdr:row>
      <xdr:rowOff>7620</xdr:rowOff>
    </xdr:from>
    <xdr:to>
      <xdr:col>8</xdr:col>
      <xdr:colOff>381000</xdr:colOff>
      <xdr:row>60</xdr:row>
      <xdr:rowOff>7620</xdr:rowOff>
    </xdr:to>
    <xdr:sp macro="" textlink="">
      <xdr:nvSpPr>
        <xdr:cNvPr id="78" name="Line 77">
          <a:extLst>
            <a:ext uri="{FF2B5EF4-FFF2-40B4-BE49-F238E27FC236}">
              <a16:creationId xmlns:a16="http://schemas.microsoft.com/office/drawing/2014/main" id="{00000000-0008-0000-0800-00004E000000}"/>
            </a:ext>
          </a:extLst>
        </xdr:cNvPr>
        <xdr:cNvSpPr>
          <a:spLocks noChangeShapeType="1"/>
        </xdr:cNvSpPr>
      </xdr:nvSpPr>
      <xdr:spPr bwMode="auto">
        <a:xfrm>
          <a:off x="3213100" y="990092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61</xdr:row>
      <xdr:rowOff>0</xdr:rowOff>
    </xdr:from>
    <xdr:to>
      <xdr:col>8</xdr:col>
      <xdr:colOff>381000</xdr:colOff>
      <xdr:row>62</xdr:row>
      <xdr:rowOff>7620</xdr:rowOff>
    </xdr:to>
    <xdr:sp macro="" textlink="">
      <xdr:nvSpPr>
        <xdr:cNvPr id="79" name="Line 78">
          <a:extLst>
            <a:ext uri="{FF2B5EF4-FFF2-40B4-BE49-F238E27FC236}">
              <a16:creationId xmlns:a16="http://schemas.microsoft.com/office/drawing/2014/main" id="{00000000-0008-0000-0800-00004F000000}"/>
            </a:ext>
          </a:extLst>
        </xdr:cNvPr>
        <xdr:cNvSpPr>
          <a:spLocks noChangeShapeType="1"/>
        </xdr:cNvSpPr>
      </xdr:nvSpPr>
      <xdr:spPr bwMode="auto">
        <a:xfrm>
          <a:off x="3213100" y="10236200"/>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411480</xdr:colOff>
      <xdr:row>55</xdr:row>
      <xdr:rowOff>0</xdr:rowOff>
    </xdr:from>
    <xdr:to>
      <xdr:col>3</xdr:col>
      <xdr:colOff>411480</xdr:colOff>
      <xdr:row>56</xdr:row>
      <xdr:rowOff>30480</xdr:rowOff>
    </xdr:to>
    <xdr:sp macro="" textlink="">
      <xdr:nvSpPr>
        <xdr:cNvPr id="80" name="Line 79">
          <a:extLst>
            <a:ext uri="{FF2B5EF4-FFF2-40B4-BE49-F238E27FC236}">
              <a16:creationId xmlns:a16="http://schemas.microsoft.com/office/drawing/2014/main" id="{00000000-0008-0000-0800-000050000000}"/>
            </a:ext>
          </a:extLst>
        </xdr:cNvPr>
        <xdr:cNvSpPr>
          <a:spLocks noChangeShapeType="1"/>
        </xdr:cNvSpPr>
      </xdr:nvSpPr>
      <xdr:spPr bwMode="auto">
        <a:xfrm>
          <a:off x="1529080" y="9207500"/>
          <a:ext cx="0" cy="2019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57</xdr:row>
      <xdr:rowOff>91440</xdr:rowOff>
    </xdr:from>
    <xdr:to>
      <xdr:col>8</xdr:col>
      <xdr:colOff>7620</xdr:colOff>
      <xdr:row>57</xdr:row>
      <xdr:rowOff>91440</xdr:rowOff>
    </xdr:to>
    <xdr:sp macro="" textlink="">
      <xdr:nvSpPr>
        <xdr:cNvPr id="81" name="Line 80">
          <a:extLst>
            <a:ext uri="{FF2B5EF4-FFF2-40B4-BE49-F238E27FC236}">
              <a16:creationId xmlns:a16="http://schemas.microsoft.com/office/drawing/2014/main" id="{00000000-0008-0000-0800-000051000000}"/>
            </a:ext>
          </a:extLst>
        </xdr:cNvPr>
        <xdr:cNvSpPr>
          <a:spLocks noChangeShapeType="1"/>
        </xdr:cNvSpPr>
      </xdr:nvSpPr>
      <xdr:spPr bwMode="auto">
        <a:xfrm>
          <a:off x="1955800" y="9641840"/>
          <a:ext cx="88392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63</xdr:row>
      <xdr:rowOff>0</xdr:rowOff>
    </xdr:from>
    <xdr:to>
      <xdr:col>8</xdr:col>
      <xdr:colOff>381000</xdr:colOff>
      <xdr:row>66</xdr:row>
      <xdr:rowOff>0</xdr:rowOff>
    </xdr:to>
    <xdr:sp macro="" textlink="">
      <xdr:nvSpPr>
        <xdr:cNvPr id="82" name="Line 81">
          <a:extLst>
            <a:ext uri="{FF2B5EF4-FFF2-40B4-BE49-F238E27FC236}">
              <a16:creationId xmlns:a16="http://schemas.microsoft.com/office/drawing/2014/main" id="{00000000-0008-0000-0800-000052000000}"/>
            </a:ext>
          </a:extLst>
        </xdr:cNvPr>
        <xdr:cNvSpPr>
          <a:spLocks noChangeShapeType="1"/>
        </xdr:cNvSpPr>
      </xdr:nvSpPr>
      <xdr:spPr bwMode="auto">
        <a:xfrm>
          <a:off x="3213100" y="10579100"/>
          <a:ext cx="0" cy="5143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66</xdr:row>
      <xdr:rowOff>83820</xdr:rowOff>
    </xdr:from>
    <xdr:to>
      <xdr:col>8</xdr:col>
      <xdr:colOff>0</xdr:colOff>
      <xdr:row>66</xdr:row>
      <xdr:rowOff>83820</xdr:rowOff>
    </xdr:to>
    <xdr:sp macro="" textlink="">
      <xdr:nvSpPr>
        <xdr:cNvPr id="83" name="Line 82">
          <a:extLst>
            <a:ext uri="{FF2B5EF4-FFF2-40B4-BE49-F238E27FC236}">
              <a16:creationId xmlns:a16="http://schemas.microsoft.com/office/drawing/2014/main" id="{00000000-0008-0000-0800-000053000000}"/>
            </a:ext>
          </a:extLst>
        </xdr:cNvPr>
        <xdr:cNvSpPr>
          <a:spLocks noChangeShapeType="1"/>
        </xdr:cNvSpPr>
      </xdr:nvSpPr>
      <xdr:spPr bwMode="auto">
        <a:xfrm>
          <a:off x="1955800" y="11177270"/>
          <a:ext cx="8763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64</xdr:row>
      <xdr:rowOff>0</xdr:rowOff>
    </xdr:from>
    <xdr:to>
      <xdr:col>3</xdr:col>
      <xdr:colOff>480060</xdr:colOff>
      <xdr:row>66</xdr:row>
      <xdr:rowOff>0</xdr:rowOff>
    </xdr:to>
    <xdr:sp macro="" textlink="">
      <xdr:nvSpPr>
        <xdr:cNvPr id="84" name="Line 83">
          <a:extLst>
            <a:ext uri="{FF2B5EF4-FFF2-40B4-BE49-F238E27FC236}">
              <a16:creationId xmlns:a16="http://schemas.microsoft.com/office/drawing/2014/main" id="{00000000-0008-0000-0800-000054000000}"/>
            </a:ext>
          </a:extLst>
        </xdr:cNvPr>
        <xdr:cNvSpPr>
          <a:spLocks noChangeShapeType="1"/>
        </xdr:cNvSpPr>
      </xdr:nvSpPr>
      <xdr:spPr bwMode="auto">
        <a:xfrm>
          <a:off x="1597660" y="1075055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64</xdr:row>
      <xdr:rowOff>0</xdr:rowOff>
    </xdr:from>
    <xdr:to>
      <xdr:col>3</xdr:col>
      <xdr:colOff>274320</xdr:colOff>
      <xdr:row>66</xdr:row>
      <xdr:rowOff>0</xdr:rowOff>
    </xdr:to>
    <xdr:sp macro="" textlink="">
      <xdr:nvSpPr>
        <xdr:cNvPr id="85" name="Freeform 84">
          <a:extLst>
            <a:ext uri="{FF2B5EF4-FFF2-40B4-BE49-F238E27FC236}">
              <a16:creationId xmlns:a16="http://schemas.microsoft.com/office/drawing/2014/main" id="{00000000-0008-0000-0800-000055000000}"/>
            </a:ext>
          </a:extLst>
        </xdr:cNvPr>
        <xdr:cNvSpPr>
          <a:spLocks/>
        </xdr:cNvSpPr>
      </xdr:nvSpPr>
      <xdr:spPr bwMode="auto">
        <a:xfrm>
          <a:off x="558800" y="10750550"/>
          <a:ext cx="833120"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68</xdr:row>
      <xdr:rowOff>7620</xdr:rowOff>
    </xdr:from>
    <xdr:to>
      <xdr:col>8</xdr:col>
      <xdr:colOff>381000</xdr:colOff>
      <xdr:row>69</xdr:row>
      <xdr:rowOff>7620</xdr:rowOff>
    </xdr:to>
    <xdr:sp macro="" textlink="">
      <xdr:nvSpPr>
        <xdr:cNvPr id="86" name="Line 85">
          <a:extLst>
            <a:ext uri="{FF2B5EF4-FFF2-40B4-BE49-F238E27FC236}">
              <a16:creationId xmlns:a16="http://schemas.microsoft.com/office/drawing/2014/main" id="{00000000-0008-0000-0800-000056000000}"/>
            </a:ext>
          </a:extLst>
        </xdr:cNvPr>
        <xdr:cNvSpPr>
          <a:spLocks noChangeShapeType="1"/>
        </xdr:cNvSpPr>
      </xdr:nvSpPr>
      <xdr:spPr bwMode="auto">
        <a:xfrm>
          <a:off x="3213100" y="1144397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70</xdr:row>
      <xdr:rowOff>0</xdr:rowOff>
    </xdr:from>
    <xdr:to>
      <xdr:col>8</xdr:col>
      <xdr:colOff>381000</xdr:colOff>
      <xdr:row>71</xdr:row>
      <xdr:rowOff>7620</xdr:rowOff>
    </xdr:to>
    <xdr:sp macro="" textlink="">
      <xdr:nvSpPr>
        <xdr:cNvPr id="87" name="Line 86">
          <a:extLst>
            <a:ext uri="{FF2B5EF4-FFF2-40B4-BE49-F238E27FC236}">
              <a16:creationId xmlns:a16="http://schemas.microsoft.com/office/drawing/2014/main" id="{00000000-0008-0000-0800-000057000000}"/>
            </a:ext>
          </a:extLst>
        </xdr:cNvPr>
        <xdr:cNvSpPr>
          <a:spLocks noChangeShapeType="1"/>
        </xdr:cNvSpPr>
      </xdr:nvSpPr>
      <xdr:spPr bwMode="auto">
        <a:xfrm>
          <a:off x="3213100" y="11779250"/>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0</xdr:colOff>
      <xdr:row>80</xdr:row>
      <xdr:rowOff>91440</xdr:rowOff>
    </xdr:from>
    <xdr:to>
      <xdr:col>14</xdr:col>
      <xdr:colOff>15240</xdr:colOff>
      <xdr:row>80</xdr:row>
      <xdr:rowOff>91440</xdr:rowOff>
    </xdr:to>
    <xdr:sp macro="" textlink="">
      <xdr:nvSpPr>
        <xdr:cNvPr id="88" name="Line 87">
          <a:extLst>
            <a:ext uri="{FF2B5EF4-FFF2-40B4-BE49-F238E27FC236}">
              <a16:creationId xmlns:a16="http://schemas.microsoft.com/office/drawing/2014/main" id="{00000000-0008-0000-0800-000058000000}"/>
            </a:ext>
          </a:extLst>
        </xdr:cNvPr>
        <xdr:cNvSpPr>
          <a:spLocks noChangeShapeType="1"/>
        </xdr:cNvSpPr>
      </xdr:nvSpPr>
      <xdr:spPr bwMode="auto">
        <a:xfrm>
          <a:off x="3689350" y="13585190"/>
          <a:ext cx="103124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77</xdr:row>
      <xdr:rowOff>7620</xdr:rowOff>
    </xdr:from>
    <xdr:to>
      <xdr:col>8</xdr:col>
      <xdr:colOff>381000</xdr:colOff>
      <xdr:row>78</xdr:row>
      <xdr:rowOff>7620</xdr:rowOff>
    </xdr:to>
    <xdr:sp macro="" textlink="">
      <xdr:nvSpPr>
        <xdr:cNvPr id="89" name="Line 88">
          <a:extLst>
            <a:ext uri="{FF2B5EF4-FFF2-40B4-BE49-F238E27FC236}">
              <a16:creationId xmlns:a16="http://schemas.microsoft.com/office/drawing/2014/main" id="{00000000-0008-0000-0800-000059000000}"/>
            </a:ext>
          </a:extLst>
        </xdr:cNvPr>
        <xdr:cNvSpPr>
          <a:spLocks noChangeShapeType="1"/>
        </xdr:cNvSpPr>
      </xdr:nvSpPr>
      <xdr:spPr bwMode="auto">
        <a:xfrm>
          <a:off x="3213100" y="1298702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79</xdr:row>
      <xdr:rowOff>0</xdr:rowOff>
    </xdr:from>
    <xdr:to>
      <xdr:col>8</xdr:col>
      <xdr:colOff>381000</xdr:colOff>
      <xdr:row>80</xdr:row>
      <xdr:rowOff>7620</xdr:rowOff>
    </xdr:to>
    <xdr:sp macro="" textlink="">
      <xdr:nvSpPr>
        <xdr:cNvPr id="90" name="Line 89">
          <a:extLst>
            <a:ext uri="{FF2B5EF4-FFF2-40B4-BE49-F238E27FC236}">
              <a16:creationId xmlns:a16="http://schemas.microsoft.com/office/drawing/2014/main" id="{00000000-0008-0000-0800-00005A000000}"/>
            </a:ext>
          </a:extLst>
        </xdr:cNvPr>
        <xdr:cNvSpPr>
          <a:spLocks noChangeShapeType="1"/>
        </xdr:cNvSpPr>
      </xdr:nvSpPr>
      <xdr:spPr bwMode="auto">
        <a:xfrm>
          <a:off x="3213100" y="13322300"/>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4</xdr:col>
      <xdr:colOff>0</xdr:colOff>
      <xdr:row>75</xdr:row>
      <xdr:rowOff>83820</xdr:rowOff>
    </xdr:from>
    <xdr:to>
      <xdr:col>8</xdr:col>
      <xdr:colOff>0</xdr:colOff>
      <xdr:row>75</xdr:row>
      <xdr:rowOff>83820</xdr:rowOff>
    </xdr:to>
    <xdr:sp macro="" textlink="">
      <xdr:nvSpPr>
        <xdr:cNvPr id="91" name="Line 90">
          <a:extLst>
            <a:ext uri="{FF2B5EF4-FFF2-40B4-BE49-F238E27FC236}">
              <a16:creationId xmlns:a16="http://schemas.microsoft.com/office/drawing/2014/main" id="{00000000-0008-0000-0800-00005B000000}"/>
            </a:ext>
          </a:extLst>
        </xdr:cNvPr>
        <xdr:cNvSpPr>
          <a:spLocks noChangeShapeType="1"/>
        </xdr:cNvSpPr>
      </xdr:nvSpPr>
      <xdr:spPr bwMode="auto">
        <a:xfrm>
          <a:off x="1955800" y="12720320"/>
          <a:ext cx="8763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73</xdr:row>
      <xdr:rowOff>0</xdr:rowOff>
    </xdr:from>
    <xdr:to>
      <xdr:col>3</xdr:col>
      <xdr:colOff>480060</xdr:colOff>
      <xdr:row>75</xdr:row>
      <xdr:rowOff>0</xdr:rowOff>
    </xdr:to>
    <xdr:sp macro="" textlink="">
      <xdr:nvSpPr>
        <xdr:cNvPr id="92" name="Line 91">
          <a:extLst>
            <a:ext uri="{FF2B5EF4-FFF2-40B4-BE49-F238E27FC236}">
              <a16:creationId xmlns:a16="http://schemas.microsoft.com/office/drawing/2014/main" id="{00000000-0008-0000-0800-00005C000000}"/>
            </a:ext>
          </a:extLst>
        </xdr:cNvPr>
        <xdr:cNvSpPr>
          <a:spLocks noChangeShapeType="1"/>
        </xdr:cNvSpPr>
      </xdr:nvSpPr>
      <xdr:spPr bwMode="auto">
        <a:xfrm>
          <a:off x="1597660" y="1229360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73</xdr:row>
      <xdr:rowOff>0</xdr:rowOff>
    </xdr:from>
    <xdr:to>
      <xdr:col>3</xdr:col>
      <xdr:colOff>274320</xdr:colOff>
      <xdr:row>75</xdr:row>
      <xdr:rowOff>0</xdr:rowOff>
    </xdr:to>
    <xdr:sp macro="" textlink="">
      <xdr:nvSpPr>
        <xdr:cNvPr id="93" name="Freeform 92">
          <a:extLst>
            <a:ext uri="{FF2B5EF4-FFF2-40B4-BE49-F238E27FC236}">
              <a16:creationId xmlns:a16="http://schemas.microsoft.com/office/drawing/2014/main" id="{00000000-0008-0000-0800-00005D000000}"/>
            </a:ext>
          </a:extLst>
        </xdr:cNvPr>
        <xdr:cNvSpPr>
          <a:spLocks/>
        </xdr:cNvSpPr>
      </xdr:nvSpPr>
      <xdr:spPr bwMode="auto">
        <a:xfrm>
          <a:off x="558800" y="12293600"/>
          <a:ext cx="833120"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0</xdr:colOff>
      <xdr:row>84</xdr:row>
      <xdr:rowOff>83820</xdr:rowOff>
    </xdr:from>
    <xdr:to>
      <xdr:col>8</xdr:col>
      <xdr:colOff>0</xdr:colOff>
      <xdr:row>84</xdr:row>
      <xdr:rowOff>83820</xdr:rowOff>
    </xdr:to>
    <xdr:sp macro="" textlink="">
      <xdr:nvSpPr>
        <xdr:cNvPr id="94" name="Line 93">
          <a:extLst>
            <a:ext uri="{FF2B5EF4-FFF2-40B4-BE49-F238E27FC236}">
              <a16:creationId xmlns:a16="http://schemas.microsoft.com/office/drawing/2014/main" id="{00000000-0008-0000-0800-00005E000000}"/>
            </a:ext>
          </a:extLst>
        </xdr:cNvPr>
        <xdr:cNvSpPr>
          <a:spLocks noChangeShapeType="1"/>
        </xdr:cNvSpPr>
      </xdr:nvSpPr>
      <xdr:spPr bwMode="auto">
        <a:xfrm>
          <a:off x="1955800" y="14263370"/>
          <a:ext cx="8763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3</xdr:col>
      <xdr:colOff>480060</xdr:colOff>
      <xdr:row>82</xdr:row>
      <xdr:rowOff>0</xdr:rowOff>
    </xdr:from>
    <xdr:to>
      <xdr:col>3</xdr:col>
      <xdr:colOff>480060</xdr:colOff>
      <xdr:row>84</xdr:row>
      <xdr:rowOff>0</xdr:rowOff>
    </xdr:to>
    <xdr:sp macro="" textlink="">
      <xdr:nvSpPr>
        <xdr:cNvPr id="95" name="Line 94">
          <a:extLst>
            <a:ext uri="{FF2B5EF4-FFF2-40B4-BE49-F238E27FC236}">
              <a16:creationId xmlns:a16="http://schemas.microsoft.com/office/drawing/2014/main" id="{00000000-0008-0000-0800-00005F000000}"/>
            </a:ext>
          </a:extLst>
        </xdr:cNvPr>
        <xdr:cNvSpPr>
          <a:spLocks noChangeShapeType="1"/>
        </xdr:cNvSpPr>
      </xdr:nvSpPr>
      <xdr:spPr bwMode="auto">
        <a:xfrm>
          <a:off x="1597660" y="1383665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xdr:col>
      <xdr:colOff>419100</xdr:colOff>
      <xdr:row>82</xdr:row>
      <xdr:rowOff>0</xdr:rowOff>
    </xdr:from>
    <xdr:to>
      <xdr:col>3</xdr:col>
      <xdr:colOff>274320</xdr:colOff>
      <xdr:row>84</xdr:row>
      <xdr:rowOff>0</xdr:rowOff>
    </xdr:to>
    <xdr:sp macro="" textlink="">
      <xdr:nvSpPr>
        <xdr:cNvPr id="96" name="Freeform 95">
          <a:extLst>
            <a:ext uri="{FF2B5EF4-FFF2-40B4-BE49-F238E27FC236}">
              <a16:creationId xmlns:a16="http://schemas.microsoft.com/office/drawing/2014/main" id="{00000000-0008-0000-0800-000060000000}"/>
            </a:ext>
          </a:extLst>
        </xdr:cNvPr>
        <xdr:cNvSpPr>
          <a:spLocks/>
        </xdr:cNvSpPr>
      </xdr:nvSpPr>
      <xdr:spPr bwMode="auto">
        <a:xfrm>
          <a:off x="558800" y="13836650"/>
          <a:ext cx="833120" cy="342900"/>
        </a:xfrm>
        <a:custGeom>
          <a:avLst/>
          <a:gdLst>
            <a:gd name="T0" fmla="*/ 0 w 160"/>
            <a:gd name="T1" fmla="*/ 0 h 56"/>
            <a:gd name="T2" fmla="*/ 0 w 160"/>
            <a:gd name="T3" fmla="*/ 2147483646 h 56"/>
            <a:gd name="T4" fmla="*/ 2147483646 w 160"/>
            <a:gd name="T5" fmla="*/ 2147483646 h 56"/>
            <a:gd name="T6" fmla="*/ 2147483646 w 160"/>
            <a:gd name="T7" fmla="*/ 2147483646 h 56"/>
            <a:gd name="T8" fmla="*/ 0 60000 65536"/>
            <a:gd name="T9" fmla="*/ 0 60000 65536"/>
            <a:gd name="T10" fmla="*/ 0 60000 65536"/>
            <a:gd name="T11" fmla="*/ 0 60000 65536"/>
          </a:gdLst>
          <a:ahLst/>
          <a:cxnLst>
            <a:cxn ang="T8">
              <a:pos x="T0" y="T1"/>
            </a:cxn>
            <a:cxn ang="T9">
              <a:pos x="T2" y="T3"/>
            </a:cxn>
            <a:cxn ang="T10">
              <a:pos x="T4" y="T5"/>
            </a:cxn>
            <a:cxn ang="T11">
              <a:pos x="T6" y="T7"/>
            </a:cxn>
          </a:cxnLst>
          <a:rect l="0" t="0" r="r" b="b"/>
          <a:pathLst>
            <a:path w="160" h="56">
              <a:moveTo>
                <a:pt x="0" y="0"/>
              </a:moveTo>
              <a:lnTo>
                <a:pt x="0" y="28"/>
              </a:lnTo>
              <a:lnTo>
                <a:pt x="160" y="28"/>
              </a:lnTo>
              <a:lnTo>
                <a:pt x="160" y="56"/>
              </a:lnTo>
            </a:path>
          </a:pathLst>
        </a:custGeom>
        <a:noFill/>
        <a:ln w="9525" cap="flat" cmpd="sng">
          <a:solidFill>
            <a:srgbClr xmlns:mc="http://schemas.openxmlformats.org/markup-compatibility/2006" xmlns:a14="http://schemas.microsoft.com/office/drawing/2010/main" val="000000" mc:Ignorable="a14" a14:legacySpreadsheetColorIndex="64"/>
          </a:solidFill>
          <a:prstDash val="solid"/>
          <a:round/>
          <a:headEnd type="none" w="med" len="med"/>
          <a:tailEnd type="triangle" w="med" len="me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8</xdr:col>
      <xdr:colOff>381000</xdr:colOff>
      <xdr:row>86</xdr:row>
      <xdr:rowOff>7620</xdr:rowOff>
    </xdr:from>
    <xdr:to>
      <xdr:col>8</xdr:col>
      <xdr:colOff>381000</xdr:colOff>
      <xdr:row>87</xdr:row>
      <xdr:rowOff>7620</xdr:rowOff>
    </xdr:to>
    <xdr:sp macro="" textlink="">
      <xdr:nvSpPr>
        <xdr:cNvPr id="97" name="Line 96">
          <a:extLst>
            <a:ext uri="{FF2B5EF4-FFF2-40B4-BE49-F238E27FC236}">
              <a16:creationId xmlns:a16="http://schemas.microsoft.com/office/drawing/2014/main" id="{00000000-0008-0000-0800-000061000000}"/>
            </a:ext>
          </a:extLst>
        </xdr:cNvPr>
        <xdr:cNvSpPr>
          <a:spLocks noChangeShapeType="1"/>
        </xdr:cNvSpPr>
      </xdr:nvSpPr>
      <xdr:spPr bwMode="auto">
        <a:xfrm>
          <a:off x="3213100" y="14530070"/>
          <a:ext cx="0" cy="171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88</xdr:row>
      <xdr:rowOff>0</xdr:rowOff>
    </xdr:from>
    <xdr:to>
      <xdr:col>8</xdr:col>
      <xdr:colOff>381000</xdr:colOff>
      <xdr:row>89</xdr:row>
      <xdr:rowOff>7620</xdr:rowOff>
    </xdr:to>
    <xdr:sp macro="" textlink="">
      <xdr:nvSpPr>
        <xdr:cNvPr id="98" name="Line 97">
          <a:extLst>
            <a:ext uri="{FF2B5EF4-FFF2-40B4-BE49-F238E27FC236}">
              <a16:creationId xmlns:a16="http://schemas.microsoft.com/office/drawing/2014/main" id="{00000000-0008-0000-0800-000062000000}"/>
            </a:ext>
          </a:extLst>
        </xdr:cNvPr>
        <xdr:cNvSpPr>
          <a:spLocks noChangeShapeType="1"/>
        </xdr:cNvSpPr>
      </xdr:nvSpPr>
      <xdr:spPr bwMode="auto">
        <a:xfrm>
          <a:off x="3213100" y="14865350"/>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15</xdr:col>
      <xdr:colOff>7620</xdr:colOff>
      <xdr:row>115</xdr:row>
      <xdr:rowOff>83820</xdr:rowOff>
    </xdr:from>
    <xdr:to>
      <xdr:col>17</xdr:col>
      <xdr:colOff>7620</xdr:colOff>
      <xdr:row>115</xdr:row>
      <xdr:rowOff>83820</xdr:rowOff>
    </xdr:to>
    <xdr:sp macro="" textlink="">
      <xdr:nvSpPr>
        <xdr:cNvPr id="99" name="Line 98">
          <a:extLst>
            <a:ext uri="{FF2B5EF4-FFF2-40B4-BE49-F238E27FC236}">
              <a16:creationId xmlns:a16="http://schemas.microsoft.com/office/drawing/2014/main" id="{00000000-0008-0000-0800-000063000000}"/>
            </a:ext>
          </a:extLst>
        </xdr:cNvPr>
        <xdr:cNvSpPr>
          <a:spLocks noChangeShapeType="1"/>
        </xdr:cNvSpPr>
      </xdr:nvSpPr>
      <xdr:spPr bwMode="auto">
        <a:xfrm>
          <a:off x="5551170" y="18740120"/>
          <a:ext cx="2794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120</xdr:row>
      <xdr:rowOff>7620</xdr:rowOff>
    </xdr:from>
    <xdr:to>
      <xdr:col>8</xdr:col>
      <xdr:colOff>381000</xdr:colOff>
      <xdr:row>121</xdr:row>
      <xdr:rowOff>0</xdr:rowOff>
    </xdr:to>
    <xdr:sp macro="" textlink="">
      <xdr:nvSpPr>
        <xdr:cNvPr id="100" name="Line 99">
          <a:extLst>
            <a:ext uri="{FF2B5EF4-FFF2-40B4-BE49-F238E27FC236}">
              <a16:creationId xmlns:a16="http://schemas.microsoft.com/office/drawing/2014/main" id="{00000000-0008-0000-0800-000064000000}"/>
            </a:ext>
          </a:extLst>
        </xdr:cNvPr>
        <xdr:cNvSpPr>
          <a:spLocks noChangeShapeType="1"/>
        </xdr:cNvSpPr>
      </xdr:nvSpPr>
      <xdr:spPr bwMode="auto">
        <a:xfrm>
          <a:off x="3213100" y="19444970"/>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122</xdr:row>
      <xdr:rowOff>7620</xdr:rowOff>
    </xdr:from>
    <xdr:to>
      <xdr:col>8</xdr:col>
      <xdr:colOff>381000</xdr:colOff>
      <xdr:row>123</xdr:row>
      <xdr:rowOff>0</xdr:rowOff>
    </xdr:to>
    <xdr:sp macro="" textlink="">
      <xdr:nvSpPr>
        <xdr:cNvPr id="101" name="Line 100">
          <a:extLst>
            <a:ext uri="{FF2B5EF4-FFF2-40B4-BE49-F238E27FC236}">
              <a16:creationId xmlns:a16="http://schemas.microsoft.com/office/drawing/2014/main" id="{00000000-0008-0000-0800-000065000000}"/>
            </a:ext>
          </a:extLst>
        </xdr:cNvPr>
        <xdr:cNvSpPr>
          <a:spLocks noChangeShapeType="1"/>
        </xdr:cNvSpPr>
      </xdr:nvSpPr>
      <xdr:spPr bwMode="auto">
        <a:xfrm>
          <a:off x="3213100" y="19787870"/>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124</xdr:row>
      <xdr:rowOff>15240</xdr:rowOff>
    </xdr:from>
    <xdr:to>
      <xdr:col>8</xdr:col>
      <xdr:colOff>381000</xdr:colOff>
      <xdr:row>125</xdr:row>
      <xdr:rowOff>7620</xdr:rowOff>
    </xdr:to>
    <xdr:sp macro="" textlink="">
      <xdr:nvSpPr>
        <xdr:cNvPr id="102" name="Line 101">
          <a:extLst>
            <a:ext uri="{FF2B5EF4-FFF2-40B4-BE49-F238E27FC236}">
              <a16:creationId xmlns:a16="http://schemas.microsoft.com/office/drawing/2014/main" id="{00000000-0008-0000-0800-000066000000}"/>
            </a:ext>
          </a:extLst>
        </xdr:cNvPr>
        <xdr:cNvSpPr>
          <a:spLocks noChangeShapeType="1"/>
        </xdr:cNvSpPr>
      </xdr:nvSpPr>
      <xdr:spPr bwMode="auto">
        <a:xfrm>
          <a:off x="3213100" y="20138390"/>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14</xdr:col>
      <xdr:colOff>716280</xdr:colOff>
      <xdr:row>52</xdr:row>
      <xdr:rowOff>0</xdr:rowOff>
    </xdr:from>
    <xdr:to>
      <xdr:col>17</xdr:col>
      <xdr:colOff>0</xdr:colOff>
      <xdr:row>54</xdr:row>
      <xdr:rowOff>7620</xdr:rowOff>
    </xdr:to>
    <xdr:sp macro="" textlink="">
      <xdr:nvSpPr>
        <xdr:cNvPr id="103" name="Line 102">
          <a:extLst>
            <a:ext uri="{FF2B5EF4-FFF2-40B4-BE49-F238E27FC236}">
              <a16:creationId xmlns:a16="http://schemas.microsoft.com/office/drawing/2014/main" id="{00000000-0008-0000-0800-000067000000}"/>
            </a:ext>
          </a:extLst>
        </xdr:cNvPr>
        <xdr:cNvSpPr>
          <a:spLocks noChangeShapeType="1"/>
        </xdr:cNvSpPr>
      </xdr:nvSpPr>
      <xdr:spPr bwMode="auto">
        <a:xfrm flipH="1">
          <a:off x="5421630" y="8693150"/>
          <a:ext cx="401320" cy="3505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19</xdr:col>
      <xdr:colOff>0</xdr:colOff>
      <xdr:row>64</xdr:row>
      <xdr:rowOff>106680</xdr:rowOff>
    </xdr:from>
    <xdr:to>
      <xdr:col>19</xdr:col>
      <xdr:colOff>0</xdr:colOff>
      <xdr:row>81</xdr:row>
      <xdr:rowOff>106680</xdr:rowOff>
    </xdr:to>
    <xdr:sp macro="" textlink="">
      <xdr:nvSpPr>
        <xdr:cNvPr id="104" name="Line 103">
          <a:extLst>
            <a:ext uri="{FF2B5EF4-FFF2-40B4-BE49-F238E27FC236}">
              <a16:creationId xmlns:a16="http://schemas.microsoft.com/office/drawing/2014/main" id="{00000000-0008-0000-0800-000068000000}"/>
            </a:ext>
          </a:extLst>
        </xdr:cNvPr>
        <xdr:cNvSpPr>
          <a:spLocks noChangeShapeType="1"/>
        </xdr:cNvSpPr>
      </xdr:nvSpPr>
      <xdr:spPr bwMode="auto">
        <a:xfrm flipV="1">
          <a:off x="6794500" y="10857230"/>
          <a:ext cx="0" cy="29146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82</xdr:row>
      <xdr:rowOff>106680</xdr:rowOff>
    </xdr:from>
    <xdr:to>
      <xdr:col>19</xdr:col>
      <xdr:colOff>0</xdr:colOff>
      <xdr:row>99</xdr:row>
      <xdr:rowOff>106680</xdr:rowOff>
    </xdr:to>
    <xdr:sp macro="" textlink="">
      <xdr:nvSpPr>
        <xdr:cNvPr id="105" name="Line 104">
          <a:extLst>
            <a:ext uri="{FF2B5EF4-FFF2-40B4-BE49-F238E27FC236}">
              <a16:creationId xmlns:a16="http://schemas.microsoft.com/office/drawing/2014/main" id="{00000000-0008-0000-0800-000069000000}"/>
            </a:ext>
          </a:extLst>
        </xdr:cNvPr>
        <xdr:cNvSpPr>
          <a:spLocks noChangeShapeType="1"/>
        </xdr:cNvSpPr>
      </xdr:nvSpPr>
      <xdr:spPr bwMode="auto">
        <a:xfrm flipV="1">
          <a:off x="6794500" y="13943330"/>
          <a:ext cx="0" cy="24574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18</xdr:col>
      <xdr:colOff>0</xdr:colOff>
      <xdr:row>61</xdr:row>
      <xdr:rowOff>0</xdr:rowOff>
    </xdr:from>
    <xdr:to>
      <xdr:col>21</xdr:col>
      <xdr:colOff>160020</xdr:colOff>
      <xdr:row>61</xdr:row>
      <xdr:rowOff>0</xdr:rowOff>
    </xdr:to>
    <xdr:sp macro="" textlink="">
      <xdr:nvSpPr>
        <xdr:cNvPr id="106" name="Line 105">
          <a:extLst>
            <a:ext uri="{FF2B5EF4-FFF2-40B4-BE49-F238E27FC236}">
              <a16:creationId xmlns:a16="http://schemas.microsoft.com/office/drawing/2014/main" id="{00000000-0008-0000-0800-00006A000000}"/>
            </a:ext>
          </a:extLst>
        </xdr:cNvPr>
        <xdr:cNvSpPr>
          <a:spLocks noChangeShapeType="1"/>
        </xdr:cNvSpPr>
      </xdr:nvSpPr>
      <xdr:spPr bwMode="auto">
        <a:xfrm>
          <a:off x="6661150" y="10236200"/>
          <a:ext cx="57277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21</xdr:col>
      <xdr:colOff>160020</xdr:colOff>
      <xdr:row>61</xdr:row>
      <xdr:rowOff>0</xdr:rowOff>
    </xdr:from>
    <xdr:to>
      <xdr:col>21</xdr:col>
      <xdr:colOff>160020</xdr:colOff>
      <xdr:row>63</xdr:row>
      <xdr:rowOff>0</xdr:rowOff>
    </xdr:to>
    <xdr:sp macro="" textlink="">
      <xdr:nvSpPr>
        <xdr:cNvPr id="107" name="Line 106">
          <a:extLst>
            <a:ext uri="{FF2B5EF4-FFF2-40B4-BE49-F238E27FC236}">
              <a16:creationId xmlns:a16="http://schemas.microsoft.com/office/drawing/2014/main" id="{00000000-0008-0000-0800-00006B000000}"/>
            </a:ext>
          </a:extLst>
        </xdr:cNvPr>
        <xdr:cNvSpPr>
          <a:spLocks noChangeShapeType="1"/>
        </xdr:cNvSpPr>
      </xdr:nvSpPr>
      <xdr:spPr bwMode="auto">
        <a:xfrm>
          <a:off x="7233920" y="1023620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19</xdr:col>
      <xdr:colOff>0</xdr:colOff>
      <xdr:row>61</xdr:row>
      <xdr:rowOff>91440</xdr:rowOff>
    </xdr:from>
    <xdr:to>
      <xdr:col>19</xdr:col>
      <xdr:colOff>0</xdr:colOff>
      <xdr:row>63</xdr:row>
      <xdr:rowOff>91440</xdr:rowOff>
    </xdr:to>
    <xdr:sp macro="" textlink="">
      <xdr:nvSpPr>
        <xdr:cNvPr id="108" name="Line 107">
          <a:extLst>
            <a:ext uri="{FF2B5EF4-FFF2-40B4-BE49-F238E27FC236}">
              <a16:creationId xmlns:a16="http://schemas.microsoft.com/office/drawing/2014/main" id="{00000000-0008-0000-0800-00006C000000}"/>
            </a:ext>
          </a:extLst>
        </xdr:cNvPr>
        <xdr:cNvSpPr>
          <a:spLocks noChangeShapeType="1"/>
        </xdr:cNvSpPr>
      </xdr:nvSpPr>
      <xdr:spPr bwMode="auto">
        <a:xfrm flipV="1">
          <a:off x="6794500" y="10327640"/>
          <a:ext cx="0" cy="3429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19</xdr:col>
      <xdr:colOff>0</xdr:colOff>
      <xdr:row>54</xdr:row>
      <xdr:rowOff>91440</xdr:rowOff>
    </xdr:from>
    <xdr:to>
      <xdr:col>19</xdr:col>
      <xdr:colOff>0</xdr:colOff>
      <xdr:row>60</xdr:row>
      <xdr:rowOff>83820</xdr:rowOff>
    </xdr:to>
    <xdr:sp macro="" textlink="">
      <xdr:nvSpPr>
        <xdr:cNvPr id="109" name="Line 108">
          <a:extLst>
            <a:ext uri="{FF2B5EF4-FFF2-40B4-BE49-F238E27FC236}">
              <a16:creationId xmlns:a16="http://schemas.microsoft.com/office/drawing/2014/main" id="{00000000-0008-0000-0800-00006D000000}"/>
            </a:ext>
          </a:extLst>
        </xdr:cNvPr>
        <xdr:cNvSpPr>
          <a:spLocks noChangeShapeType="1"/>
        </xdr:cNvSpPr>
      </xdr:nvSpPr>
      <xdr:spPr bwMode="auto">
        <a:xfrm>
          <a:off x="6794500" y="9127490"/>
          <a:ext cx="0" cy="102108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23</xdr:col>
      <xdr:colOff>0</xdr:colOff>
      <xdr:row>59</xdr:row>
      <xdr:rowOff>0</xdr:rowOff>
    </xdr:from>
    <xdr:to>
      <xdr:col>24</xdr:col>
      <xdr:colOff>0</xdr:colOff>
      <xdr:row>59</xdr:row>
      <xdr:rowOff>0</xdr:rowOff>
    </xdr:to>
    <xdr:sp macro="" textlink="">
      <xdr:nvSpPr>
        <xdr:cNvPr id="110" name="Line 109">
          <a:extLst>
            <a:ext uri="{FF2B5EF4-FFF2-40B4-BE49-F238E27FC236}">
              <a16:creationId xmlns:a16="http://schemas.microsoft.com/office/drawing/2014/main" id="{00000000-0008-0000-0800-00006E000000}"/>
            </a:ext>
          </a:extLst>
        </xdr:cNvPr>
        <xdr:cNvSpPr>
          <a:spLocks noChangeShapeType="1"/>
        </xdr:cNvSpPr>
      </xdr:nvSpPr>
      <xdr:spPr bwMode="auto">
        <a:xfrm>
          <a:off x="7759700" y="9893300"/>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25</xdr:col>
      <xdr:colOff>7620</xdr:colOff>
      <xdr:row>59</xdr:row>
      <xdr:rowOff>0</xdr:rowOff>
    </xdr:from>
    <xdr:to>
      <xdr:col>26</xdr:col>
      <xdr:colOff>0</xdr:colOff>
      <xdr:row>59</xdr:row>
      <xdr:rowOff>0</xdr:rowOff>
    </xdr:to>
    <xdr:sp macro="" textlink="">
      <xdr:nvSpPr>
        <xdr:cNvPr id="111" name="Line 110">
          <a:extLst>
            <a:ext uri="{FF2B5EF4-FFF2-40B4-BE49-F238E27FC236}">
              <a16:creationId xmlns:a16="http://schemas.microsoft.com/office/drawing/2014/main" id="{00000000-0008-0000-0800-00006F000000}"/>
            </a:ext>
          </a:extLst>
        </xdr:cNvPr>
        <xdr:cNvSpPr>
          <a:spLocks noChangeShapeType="1"/>
        </xdr:cNvSpPr>
      </xdr:nvSpPr>
      <xdr:spPr bwMode="auto">
        <a:xfrm>
          <a:off x="9069070" y="9893300"/>
          <a:ext cx="6781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8</xdr:col>
      <xdr:colOff>381000</xdr:colOff>
      <xdr:row>126</xdr:row>
      <xdr:rowOff>7620</xdr:rowOff>
    </xdr:from>
    <xdr:to>
      <xdr:col>8</xdr:col>
      <xdr:colOff>381000</xdr:colOff>
      <xdr:row>127</xdr:row>
      <xdr:rowOff>0</xdr:rowOff>
    </xdr:to>
    <xdr:sp macro="" textlink="">
      <xdr:nvSpPr>
        <xdr:cNvPr id="112" name="Line 111">
          <a:extLst>
            <a:ext uri="{FF2B5EF4-FFF2-40B4-BE49-F238E27FC236}">
              <a16:creationId xmlns:a16="http://schemas.microsoft.com/office/drawing/2014/main" id="{00000000-0008-0000-0800-000070000000}"/>
            </a:ext>
          </a:extLst>
        </xdr:cNvPr>
        <xdr:cNvSpPr>
          <a:spLocks noChangeShapeType="1"/>
        </xdr:cNvSpPr>
      </xdr:nvSpPr>
      <xdr:spPr bwMode="auto">
        <a:xfrm>
          <a:off x="3213100" y="20473670"/>
          <a:ext cx="0" cy="16383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type="triangle" w="med" len="med"/>
        </a:ln>
        <a:extLst>
          <a:ext uri="{909E8E84-426E-40DD-AFC4-6F175D3DCCD1}">
            <a14:hiddenFill xmlns:a14="http://schemas.microsoft.com/office/drawing/2010/main">
              <a:noFill/>
            </a14:hiddenFill>
          </a:ext>
        </a:extLst>
      </xdr:spPr>
    </xdr:sp>
    <xdr:clientData/>
  </xdr:twoCellAnchor>
  <xdr:twoCellAnchor>
    <xdr:from>
      <xdr:col>5</xdr:col>
      <xdr:colOff>335280</xdr:colOff>
      <xdr:row>7</xdr:row>
      <xdr:rowOff>106680</xdr:rowOff>
    </xdr:from>
    <xdr:to>
      <xdr:col>11</xdr:col>
      <xdr:colOff>106680</xdr:colOff>
      <xdr:row>39</xdr:row>
      <xdr:rowOff>45720</xdr:rowOff>
    </xdr:to>
    <xdr:sp macro="" textlink="">
      <xdr:nvSpPr>
        <xdr:cNvPr id="113" name="Rectangle 112">
          <a:extLst>
            <a:ext uri="{FF2B5EF4-FFF2-40B4-BE49-F238E27FC236}">
              <a16:creationId xmlns:a16="http://schemas.microsoft.com/office/drawing/2014/main" id="{00000000-0008-0000-0800-000071000000}"/>
            </a:ext>
          </a:extLst>
        </xdr:cNvPr>
        <xdr:cNvSpPr>
          <a:spLocks noChangeArrowheads="1"/>
        </xdr:cNvSpPr>
      </xdr:nvSpPr>
      <xdr:spPr bwMode="auto">
        <a:xfrm>
          <a:off x="2430780" y="1389380"/>
          <a:ext cx="1644650" cy="5273040"/>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47625</xdr:colOff>
      <xdr:row>12</xdr:row>
      <xdr:rowOff>9525</xdr:rowOff>
    </xdr:from>
    <xdr:to>
      <xdr:col>6</xdr:col>
      <xdr:colOff>99134</xdr:colOff>
      <xdr:row>13</xdr:row>
      <xdr:rowOff>38100</xdr:rowOff>
    </xdr:to>
    <xdr:sp macro="" textlink="">
      <xdr:nvSpPr>
        <xdr:cNvPr id="114" name="Text Box 113">
          <a:extLst>
            <a:ext uri="{FF2B5EF4-FFF2-40B4-BE49-F238E27FC236}">
              <a16:creationId xmlns:a16="http://schemas.microsoft.com/office/drawing/2014/main" id="{00000000-0008-0000-0800-000072000000}"/>
            </a:ext>
          </a:extLst>
        </xdr:cNvPr>
        <xdr:cNvSpPr txBox="1">
          <a:spLocks noChangeArrowheads="1"/>
        </xdr:cNvSpPr>
      </xdr:nvSpPr>
      <xdr:spPr bwMode="auto">
        <a:xfrm>
          <a:off x="2003425" y="2149475"/>
          <a:ext cx="648409"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エステル化</a:t>
          </a:r>
        </a:p>
      </xdr:txBody>
    </xdr:sp>
    <xdr:clientData/>
  </xdr:twoCellAnchor>
  <xdr:twoCellAnchor>
    <xdr:from>
      <xdr:col>5</xdr:col>
      <xdr:colOff>335280</xdr:colOff>
      <xdr:row>45</xdr:row>
      <xdr:rowOff>53340</xdr:rowOff>
    </xdr:from>
    <xdr:to>
      <xdr:col>11</xdr:col>
      <xdr:colOff>106680</xdr:colOff>
      <xdr:row>91</xdr:row>
      <xdr:rowOff>83820</xdr:rowOff>
    </xdr:to>
    <xdr:sp macro="" textlink="">
      <xdr:nvSpPr>
        <xdr:cNvPr id="115" name="Rectangle 114">
          <a:extLst>
            <a:ext uri="{FF2B5EF4-FFF2-40B4-BE49-F238E27FC236}">
              <a16:creationId xmlns:a16="http://schemas.microsoft.com/office/drawing/2014/main" id="{00000000-0008-0000-0800-000073000000}"/>
            </a:ext>
          </a:extLst>
        </xdr:cNvPr>
        <xdr:cNvSpPr>
          <a:spLocks noChangeArrowheads="1"/>
        </xdr:cNvSpPr>
      </xdr:nvSpPr>
      <xdr:spPr bwMode="auto">
        <a:xfrm>
          <a:off x="2430780" y="7546340"/>
          <a:ext cx="1644650" cy="7917180"/>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10</xdr:col>
      <xdr:colOff>47625</xdr:colOff>
      <xdr:row>50</xdr:row>
      <xdr:rowOff>0</xdr:rowOff>
    </xdr:from>
    <xdr:to>
      <xdr:col>12</xdr:col>
      <xdr:colOff>99134</xdr:colOff>
      <xdr:row>51</xdr:row>
      <xdr:rowOff>28575</xdr:rowOff>
    </xdr:to>
    <xdr:sp macro="" textlink="">
      <xdr:nvSpPr>
        <xdr:cNvPr id="116" name="Text Box 115">
          <a:extLst>
            <a:ext uri="{FF2B5EF4-FFF2-40B4-BE49-F238E27FC236}">
              <a16:creationId xmlns:a16="http://schemas.microsoft.com/office/drawing/2014/main" id="{00000000-0008-0000-0800-000074000000}"/>
            </a:ext>
          </a:extLst>
        </xdr:cNvPr>
        <xdr:cNvSpPr txBox="1">
          <a:spLocks noChangeArrowheads="1"/>
        </xdr:cNvSpPr>
      </xdr:nvSpPr>
      <xdr:spPr bwMode="auto">
        <a:xfrm>
          <a:off x="3876675" y="8350250"/>
          <a:ext cx="648409"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アセチル化</a:t>
          </a:r>
        </a:p>
      </xdr:txBody>
    </xdr:sp>
    <xdr:clientData/>
  </xdr:twoCellAnchor>
  <xdr:twoCellAnchor>
    <xdr:from>
      <xdr:col>5</xdr:col>
      <xdr:colOff>333375</xdr:colOff>
      <xdr:row>95</xdr:row>
      <xdr:rowOff>123825</xdr:rowOff>
    </xdr:from>
    <xdr:to>
      <xdr:col>11</xdr:col>
      <xdr:colOff>285750</xdr:colOff>
      <xdr:row>118</xdr:row>
      <xdr:rowOff>66675</xdr:rowOff>
    </xdr:to>
    <xdr:sp macro="" textlink="">
      <xdr:nvSpPr>
        <xdr:cNvPr id="117" name="Rectangle 116">
          <a:extLst>
            <a:ext uri="{FF2B5EF4-FFF2-40B4-BE49-F238E27FC236}">
              <a16:creationId xmlns:a16="http://schemas.microsoft.com/office/drawing/2014/main" id="{00000000-0008-0000-0800-000075000000}"/>
            </a:ext>
          </a:extLst>
        </xdr:cNvPr>
        <xdr:cNvSpPr>
          <a:spLocks noChangeArrowheads="1"/>
        </xdr:cNvSpPr>
      </xdr:nvSpPr>
      <xdr:spPr bwMode="auto">
        <a:xfrm>
          <a:off x="2438400" y="15878175"/>
          <a:ext cx="1838325" cy="3276600"/>
        </a:xfrm>
        <a:prstGeom prst="rect">
          <a:avLst/>
        </a:prstGeom>
        <a:noFill/>
        <a:ln w="38100" cap="rnd">
          <a:solidFill>
            <a:srgbClr xmlns:mc="http://schemas.openxmlformats.org/markup-compatibility/2006" xmlns:a14="http://schemas.microsoft.com/office/drawing/2010/main" val="0000FF" mc:Ignorable="a14" a14:legacySpreadsheetColorIndex="12"/>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4</xdr:col>
      <xdr:colOff>47625</xdr:colOff>
      <xdr:row>107</xdr:row>
      <xdr:rowOff>9525</xdr:rowOff>
    </xdr:from>
    <xdr:to>
      <xdr:col>6</xdr:col>
      <xdr:colOff>99134</xdr:colOff>
      <xdr:row>108</xdr:row>
      <xdr:rowOff>38100</xdr:rowOff>
    </xdr:to>
    <xdr:sp macro="" textlink="">
      <xdr:nvSpPr>
        <xdr:cNvPr id="118" name="Text Box 117">
          <a:extLst>
            <a:ext uri="{FF2B5EF4-FFF2-40B4-BE49-F238E27FC236}">
              <a16:creationId xmlns:a16="http://schemas.microsoft.com/office/drawing/2014/main" id="{00000000-0008-0000-0800-000076000000}"/>
            </a:ext>
          </a:extLst>
        </xdr:cNvPr>
        <xdr:cNvSpPr txBox="1">
          <a:spLocks noChangeArrowheads="1"/>
        </xdr:cNvSpPr>
      </xdr:nvSpPr>
      <xdr:spPr bwMode="auto">
        <a:xfrm>
          <a:off x="2003425" y="17370425"/>
          <a:ext cx="648409"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00FF" mc:Ignorable="a14" a14:legacySpreadsheetColorIndex="12"/>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仕上げ</a:t>
          </a:r>
        </a:p>
      </xdr:txBody>
    </xdr:sp>
    <xdr:clientData/>
  </xdr:twoCellAnchor>
  <xdr:twoCellAnchor>
    <xdr:from>
      <xdr:col>16</xdr:col>
      <xdr:colOff>91440</xdr:colOff>
      <xdr:row>55</xdr:row>
      <xdr:rowOff>144780</xdr:rowOff>
    </xdr:from>
    <xdr:to>
      <xdr:col>27</xdr:col>
      <xdr:colOff>175260</xdr:colOff>
      <xdr:row>71</xdr:row>
      <xdr:rowOff>0</xdr:rowOff>
    </xdr:to>
    <xdr:sp macro="" textlink="">
      <xdr:nvSpPr>
        <xdr:cNvPr id="119" name="Rectangle 118">
          <a:extLst>
            <a:ext uri="{FF2B5EF4-FFF2-40B4-BE49-F238E27FC236}">
              <a16:creationId xmlns:a16="http://schemas.microsoft.com/office/drawing/2014/main" id="{00000000-0008-0000-0800-000077000000}"/>
            </a:ext>
          </a:extLst>
        </xdr:cNvPr>
        <xdr:cNvSpPr>
          <a:spLocks noChangeArrowheads="1"/>
        </xdr:cNvSpPr>
      </xdr:nvSpPr>
      <xdr:spPr bwMode="auto">
        <a:xfrm>
          <a:off x="5774690" y="9352280"/>
          <a:ext cx="4833620" cy="2598420"/>
        </a:xfrm>
        <a:prstGeom prst="rect">
          <a:avLst/>
        </a:prstGeom>
        <a:noFill/>
        <a:ln w="38100" cap="rnd">
          <a:solidFill>
            <a:srgbClr xmlns:mc="http://schemas.openxmlformats.org/markup-compatibility/2006" xmlns:a14="http://schemas.microsoft.com/office/drawing/2010/main" val="FF0000" mc:Ignorable="a14" a14:legacySpreadsheetColorIndex="10"/>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26</xdr:col>
      <xdr:colOff>527685</xdr:colOff>
      <xdr:row>62</xdr:row>
      <xdr:rowOff>49530</xdr:rowOff>
    </xdr:from>
    <xdr:to>
      <xdr:col>27</xdr:col>
      <xdr:colOff>499110</xdr:colOff>
      <xdr:row>63</xdr:row>
      <xdr:rowOff>78105</xdr:rowOff>
    </xdr:to>
    <xdr:sp macro="" textlink="">
      <xdr:nvSpPr>
        <xdr:cNvPr id="120" name="Text Box 119">
          <a:extLst>
            <a:ext uri="{FF2B5EF4-FFF2-40B4-BE49-F238E27FC236}">
              <a16:creationId xmlns:a16="http://schemas.microsoft.com/office/drawing/2014/main" id="{00000000-0008-0000-0800-000078000000}"/>
            </a:ext>
          </a:extLst>
        </xdr:cNvPr>
        <xdr:cNvSpPr txBox="1">
          <a:spLocks noChangeArrowheads="1"/>
        </xdr:cNvSpPr>
      </xdr:nvSpPr>
      <xdr:spPr bwMode="auto">
        <a:xfrm>
          <a:off x="10274935" y="10457180"/>
          <a:ext cx="657225"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FF0000" mc:Ignorable="a14" a14:legacySpreadsheetColorIndex="10"/>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酢酸回収</a:t>
          </a:r>
        </a:p>
      </xdr:txBody>
    </xdr:sp>
    <xdr:clientData/>
  </xdr:twoCellAnchor>
  <xdr:twoCellAnchor>
    <xdr:from>
      <xdr:col>0</xdr:col>
      <xdr:colOff>99060</xdr:colOff>
      <xdr:row>1</xdr:row>
      <xdr:rowOff>68580</xdr:rowOff>
    </xdr:from>
    <xdr:to>
      <xdr:col>17</xdr:col>
      <xdr:colOff>777240</xdr:colOff>
      <xdr:row>7</xdr:row>
      <xdr:rowOff>53340</xdr:rowOff>
    </xdr:to>
    <xdr:sp macro="" textlink="">
      <xdr:nvSpPr>
        <xdr:cNvPr id="123" name="Rectangle 122">
          <a:extLst>
            <a:ext uri="{FF2B5EF4-FFF2-40B4-BE49-F238E27FC236}">
              <a16:creationId xmlns:a16="http://schemas.microsoft.com/office/drawing/2014/main" id="{00000000-0008-0000-0800-00007B000000}"/>
            </a:ext>
          </a:extLst>
        </xdr:cNvPr>
        <xdr:cNvSpPr>
          <a:spLocks noChangeArrowheads="1"/>
        </xdr:cNvSpPr>
      </xdr:nvSpPr>
      <xdr:spPr bwMode="auto">
        <a:xfrm>
          <a:off x="99060" y="322580"/>
          <a:ext cx="6501130" cy="1013460"/>
        </a:xfrm>
        <a:prstGeom prst="rect">
          <a:avLst/>
        </a:prstGeom>
        <a:noFill/>
        <a:ln w="38100" cap="rnd">
          <a:solidFill>
            <a:srgbClr xmlns:mc="http://schemas.openxmlformats.org/markup-compatibility/2006" xmlns:a14="http://schemas.microsoft.com/office/drawing/2010/main" val="00FF00" mc:Ignorable="a14" a14:legacySpreadsheetColorIndex="11"/>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17</xdr:col>
      <xdr:colOff>373380</xdr:colOff>
      <xdr:row>3</xdr:row>
      <xdr:rowOff>76200</xdr:rowOff>
    </xdr:from>
    <xdr:to>
      <xdr:col>21</xdr:col>
      <xdr:colOff>207659</xdr:colOff>
      <xdr:row>4</xdr:row>
      <xdr:rowOff>114300</xdr:rowOff>
    </xdr:to>
    <xdr:sp macro="" textlink="">
      <xdr:nvSpPr>
        <xdr:cNvPr id="124" name="Text Box 123">
          <a:extLst>
            <a:ext uri="{FF2B5EF4-FFF2-40B4-BE49-F238E27FC236}">
              <a16:creationId xmlns:a16="http://schemas.microsoft.com/office/drawing/2014/main" id="{00000000-0008-0000-0800-00007C000000}"/>
            </a:ext>
          </a:extLst>
        </xdr:cNvPr>
        <xdr:cNvSpPr txBox="1">
          <a:spLocks noChangeArrowheads="1"/>
        </xdr:cNvSpPr>
      </xdr:nvSpPr>
      <xdr:spPr bwMode="auto">
        <a:xfrm>
          <a:off x="6196330" y="673100"/>
          <a:ext cx="1085229" cy="209550"/>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00FF00" mc:Ignorable="a14" a14:legacySpreadsheetColorIndex="11"/>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原料受け入れ</a:t>
          </a:r>
        </a:p>
      </xdr:txBody>
    </xdr:sp>
    <xdr:clientData/>
  </xdr:twoCellAnchor>
  <xdr:twoCellAnchor>
    <xdr:from>
      <xdr:col>0</xdr:col>
      <xdr:colOff>83820</xdr:colOff>
      <xdr:row>18</xdr:row>
      <xdr:rowOff>7620</xdr:rowOff>
    </xdr:from>
    <xdr:to>
      <xdr:col>5</xdr:col>
      <xdr:colOff>220980</xdr:colOff>
      <xdr:row>77</xdr:row>
      <xdr:rowOff>15240</xdr:rowOff>
    </xdr:to>
    <xdr:sp macro="" textlink="">
      <xdr:nvSpPr>
        <xdr:cNvPr id="125" name="Rectangle 124">
          <a:extLst>
            <a:ext uri="{FF2B5EF4-FFF2-40B4-BE49-F238E27FC236}">
              <a16:creationId xmlns:a16="http://schemas.microsoft.com/office/drawing/2014/main" id="{00000000-0008-0000-0800-00007D000000}"/>
            </a:ext>
          </a:extLst>
        </xdr:cNvPr>
        <xdr:cNvSpPr>
          <a:spLocks noChangeArrowheads="1"/>
        </xdr:cNvSpPr>
      </xdr:nvSpPr>
      <xdr:spPr bwMode="auto">
        <a:xfrm>
          <a:off x="83820" y="3176270"/>
          <a:ext cx="2232660" cy="9818370"/>
        </a:xfrm>
        <a:prstGeom prst="rect">
          <a:avLst/>
        </a:prstGeom>
        <a:noFill/>
        <a:ln w="38100" cap="rnd">
          <a:solidFill>
            <a:srgbClr xmlns:mc="http://schemas.openxmlformats.org/markup-compatibility/2006" xmlns:a14="http://schemas.microsoft.com/office/drawing/2010/main" val="800080" mc:Ignorable="a14" a14:legacySpreadsheetColorIndex="20"/>
          </a:solidFill>
          <a:prstDash val="sysDot"/>
          <a:miter lim="800000"/>
          <a:headEnd/>
          <a:tailEnd/>
        </a:ln>
        <a:extLst>
          <a:ext uri="{909E8E84-426E-40DD-AFC4-6F175D3DCCD1}">
            <a14:hiddenFill xmlns:a14="http://schemas.microsoft.com/office/drawing/2010/main">
              <a:solidFill>
                <a:srgbClr xmlns:mc="http://schemas.openxmlformats.org/markup-compatibility/2006" val="FFFFFF" mc:Ignorable="a14" a14:legacySpreadsheetColorIndex="9"/>
              </a:solidFill>
            </a14:hiddenFill>
          </a:ext>
        </a:extLst>
      </xdr:spPr>
    </xdr:sp>
    <xdr:clientData/>
  </xdr:twoCellAnchor>
  <xdr:twoCellAnchor>
    <xdr:from>
      <xdr:col>1</xdr:col>
      <xdr:colOff>706755</xdr:colOff>
      <xdr:row>17</xdr:row>
      <xdr:rowOff>9525</xdr:rowOff>
    </xdr:from>
    <xdr:to>
      <xdr:col>3</xdr:col>
      <xdr:colOff>470669</xdr:colOff>
      <xdr:row>18</xdr:row>
      <xdr:rowOff>38100</xdr:rowOff>
    </xdr:to>
    <xdr:sp macro="" textlink="">
      <xdr:nvSpPr>
        <xdr:cNvPr id="126" name="Text Box 125">
          <a:extLst>
            <a:ext uri="{FF2B5EF4-FFF2-40B4-BE49-F238E27FC236}">
              <a16:creationId xmlns:a16="http://schemas.microsoft.com/office/drawing/2014/main" id="{00000000-0008-0000-0800-00007E000000}"/>
            </a:ext>
          </a:extLst>
        </xdr:cNvPr>
        <xdr:cNvSpPr txBox="1">
          <a:spLocks noChangeArrowheads="1"/>
        </xdr:cNvSpPr>
      </xdr:nvSpPr>
      <xdr:spPr bwMode="auto">
        <a:xfrm>
          <a:off x="846455" y="3006725"/>
          <a:ext cx="741814" cy="200025"/>
        </a:xfrm>
        <a:prstGeom prst="rect">
          <a:avLst/>
        </a:prstGeom>
        <a:solidFill>
          <a:srgbClr xmlns:mc="http://schemas.openxmlformats.org/markup-compatibility/2006" xmlns:a14="http://schemas.microsoft.com/office/drawing/2010/main" val="FFFFFF" mc:Ignorable="a14" a14:legacySpreadsheetColorIndex="65"/>
        </a:solidFill>
        <a:ln w="38100" algn="ctr">
          <a:solidFill>
            <a:srgbClr xmlns:mc="http://schemas.openxmlformats.org/markup-compatibility/2006" xmlns:a14="http://schemas.microsoft.com/office/drawing/2010/main" val="800080" mc:Ignorable="a14" a14:legacySpreadsheetColorIndex="20"/>
          </a:solidFill>
          <a:miter lim="800000"/>
          <a:headEnd/>
          <a:tailEnd/>
        </a:ln>
        <a:effectLst/>
      </xdr:spPr>
      <xdr:txBody>
        <a:bodyPr vertOverflow="clip" wrap="square" lIns="27432" tIns="18288" rIns="27432" bIns="18288" anchor="ctr" upright="1"/>
        <a:lstStyle/>
        <a:p>
          <a:pPr algn="ctr" rtl="0">
            <a:defRPr sz="1000"/>
          </a:pPr>
          <a:r>
            <a:rPr lang="ja-JP" altLang="en-US" sz="900" b="0" i="0" u="none" strike="noStrike" baseline="0">
              <a:solidFill>
                <a:srgbClr val="000000"/>
              </a:solidFill>
              <a:latin typeface="ＭＳ ゴシック"/>
              <a:ea typeface="ＭＳ ゴシック"/>
            </a:rPr>
            <a:t>副原料調合</a:t>
          </a:r>
        </a:p>
      </xdr:txBody>
    </xdr:sp>
    <xdr:clientData/>
  </xdr:twoCellAnchor>
  <xdr:twoCellAnchor editAs="oneCell">
    <xdr:from>
      <xdr:col>1</xdr:col>
      <xdr:colOff>0</xdr:colOff>
      <xdr:row>129</xdr:row>
      <xdr:rowOff>0</xdr:rowOff>
    </xdr:from>
    <xdr:to>
      <xdr:col>21</xdr:col>
      <xdr:colOff>22225</xdr:colOff>
      <xdr:row>143</xdr:row>
      <xdr:rowOff>0</xdr:rowOff>
    </xdr:to>
    <xdr:pic>
      <xdr:nvPicPr>
        <xdr:cNvPr id="127" name="Picture 126">
          <a:extLst>
            <a:ext uri="{FF2B5EF4-FFF2-40B4-BE49-F238E27FC236}">
              <a16:creationId xmlns:a16="http://schemas.microsoft.com/office/drawing/2014/main" id="{00000000-0008-0000-0800-00007F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9700" y="20980400"/>
          <a:ext cx="6708140" cy="2400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82826</xdr:colOff>
      <xdr:row>116</xdr:row>
      <xdr:rowOff>53507</xdr:rowOff>
    </xdr:from>
    <xdr:to>
      <xdr:col>15</xdr:col>
      <xdr:colOff>115956</xdr:colOff>
      <xdr:row>118</xdr:row>
      <xdr:rowOff>74544</xdr:rowOff>
    </xdr:to>
    <xdr:cxnSp macro="">
      <xdr:nvCxnSpPr>
        <xdr:cNvPr id="137" name="直線矢印コネクタ 136">
          <a:extLst>
            <a:ext uri="{FF2B5EF4-FFF2-40B4-BE49-F238E27FC236}">
              <a16:creationId xmlns:a16="http://schemas.microsoft.com/office/drawing/2014/main" id="{00000000-0008-0000-0800-000089000000}"/>
            </a:ext>
          </a:extLst>
        </xdr:cNvPr>
        <xdr:cNvCxnSpPr/>
      </xdr:nvCxnSpPr>
      <xdr:spPr>
        <a:xfrm>
          <a:off x="3776869" y="19186333"/>
          <a:ext cx="1888435" cy="29436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Z:\windows\TEMP\&#35386;&#26029;&#34220;00S&#25613;&#30410;.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10.201.30.76\&#35373;&#20633;&#31649;&#29702;\windows\TEMP\&#35386;&#26029;&#34220;00S&#25613;&#30410;.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R:\windows\TEMP\&#35386;&#26029;&#34220;00S&#25613;&#30410;.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JYUKUROKI-YO-PC\coba\02%20&#24859;&#23445;\&#65313;&#65323;&#65325;&#35201;&#20966;&#29702;&#37197;&#31649;&#24310;&#38263;\&#24037;&#20107;&#35336;&#30011;&#26360;(&#65313;&#65323;&#65325;&#35201;&#20966;&#29702;&#37197;&#31649;&#65289;\windows\TEMP\&#35386;&#26029;&#34220;00S&#25613;&#30410;.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S:\&#35069;&#36896;&#35506;\&#65299;&#20418;\&#29983;&#29987;&#35336;&#30011;\AMCA&#36939;&#36578;\7AMCA.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HOZEN-TGL070\hozen-tgl070\data\xl\&#38651;&#27133;PJ\LL&#38512;&#26997;\&#25240;&#12426;&#26354;&#12370;.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http://afccybz.dc.asahi-kasei.co.jp/Documents%20and%20Settings/&#19968;&#33394;&#21644;&#24422;/My%20Documents/&#12494;&#12496;&#12461;&#12517;&#12450;/&#12494;&#12496;&#12461;&#12517;&#12450;/NP0463OP/My%20Documents/&#12467;&#12491;&#12459;/DATA&#26494;&#26449;/NSX/&#25505;&#31934;&#21336;30.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http://afccybz.dc.asahi-kasei.co.jp/0DATA/&#65420;&#65435;&#65392;&#65404;&#65392;&#65412;.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10.3.177.152\Users\windows\TEMP\&#35386;&#26029;&#34220;00S&#25613;&#30410;.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10.201.30.76\&#35373;&#20633;&#31649;&#29702;\Documents%20and%20Settings\a7100876\My%20Documents\2003MO\&#26032;&#35215;&#21830;&#21697;&#38283;&#30330;\&#35373;&#20633;&#25552;&#26696;&#26908;&#35342;&#38306;&#20418;\ML-V'&#12513;&#12522;&#12483;&#12488;&#35336;&#31639;.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10.3.177.152\&#20849;&#26377;&#12501;&#12457;&#12523;&#12480;\windows\TEMP\&#35386;&#26029;&#34220;00S&#25613;&#30410;.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Iyakunt2\&#20849;&#36890;&#65298;\windows\TEMP\&#35386;&#26029;&#34220;00S&#25613;&#30410;.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G:\&#35373;&#20633;\00&#24180;&#24230;\&#24180;&#21021;\&#32068;&#32340;&#32068;&#26367;\97&#30002;&#20057;.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http://afccybz.dc.asahi-kasei.co.jp/cgi-bin/cbag/ag.cgi/00&#35069;&#36896;&#25216;&#34899;/&#35506;&#38988;&#25512;&#36914;/&#65326;&#65315;&#65330;/00&#35069;&#25216;/&#65297;&#65319;/&#65320;&#65325;&#65324;/&#12510;&#12473;&#12496;&#12521;/&#65420;&#65435;&#65392;&#65404;&#65392;&#65412;.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C:\&#35501;&#21462;&#23554;&#29992;&#24029;&#19978;\00&#35069;&#25216;\&#65297;&#65319;\&#65320;&#65325;&#65324;\&#12510;&#12473;&#12496;&#12521;\&#65420;&#65435;&#65392;&#65404;&#65392;&#65412;.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G:\&#21697;&#31649;&#35506;\&#31649;&#29702;&#20998;&#26512;\&#35069;&#21697;\&#65337;&#65327;&#21697;&#36074;\&#21697;&#36074;&#65320;12.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atg2008sv\&#9679;&#20849;&#36890;\data\xl\&#38651;&#27133;PJ\LL&#38512;&#26997;\&#25240;&#12426;&#26354;&#12370;.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Yk2003sv\&#65298;&#35506;\data\xl\&#38651;&#27133;PJ\LL&#38512;&#26997;\&#25240;&#12426;&#26354;&#12370;.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Z:\AASEI\&#20840;&#33324;\&#26908;&#35342;\&#12487;&#12540;&#12479;\&#21517;&#31807;&#19968;&#35239;.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file:///G:\AASEI\&#20840;&#33324;\&#26908;&#35342;\&#12487;&#12540;&#12479;\&#21517;&#31807;&#19968;&#35239;.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G:\&#35373;&#20633;\98&#24180;&#24230;\&#22522;&#28310;\&#25163;&#35377;&#36039;&#26009;\98&#32207;&#21512;&#65298;.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file:///\\Sarans02\&#24037;&#22580;&#20840;&#20307;\data\xl\&#38651;&#27133;PJ\LL&#38512;&#26997;\&#25240;&#12426;&#26354;&#12370;.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Yk2003sv\&#9679;&#20849;&#36890;\data\xl\&#38651;&#27133;PJ\LL&#38512;&#26997;\&#25240;&#12426;&#26354;&#12370;.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file:///C:\&#31649;&#29702;&#23460;\&#20104;&#31639;&#31649;&#29702;\&#20104;&#31639;&#31649;&#29702;.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32&#21697;&#36074;&#20445;&#35388;&#37096;/03&#21697;&#35388;&#37096;&#31038;&#20869;&#20849;&#26377;&#29992;/00&#21697;&#36074;&#31649;&#29702;1&#35506;/00&#35069;&#36896;&#38322;&#35239;&#29992;/01&#24037;&#31243;/05ATBC/00&#19968;&#35239;/ATBC&#22238;&#21454;&#12488;&#12523;&#12456;&#12531;%20.xlsx"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file:///C:\Users\t4848258\Desktop\Book1.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Yk2003sv\&#9679;&#20849;&#36890;\&#20304;&#34276;&#20844;&#20037;\2006&#20241;&#36578;\&#35336;&#30011;&#26360;&#65292;&#65433;&#65392;&#65433;\&#38651;&#27671;&#20445;&#20840;&#20418;&#35336;&#30011;&#26360;\&#38651;&#27671;&#35336;&#30011;&#26360;2006.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Iyakunt\&#20849;&#36890;&#65299;\windows\TEMP\&#35386;&#26029;&#34220;00S&#25613;&#30410;.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Kkserver\staff\&#24341;&#32153;&#12366;&#36039;&#26009;\&#24037;&#20107;\&#35347;&#32244;&#12475;&#12531;&#12479;&#12540;\&#36939;&#21942;\&#35347;&#32244;&#12475;&#12531;&#12479;&#12540;&#21463;&#35611;&#32773;&#23455;&#32318;0404.xls" TargetMode="External"/></Relationships>
</file>

<file path=xl/externalLinks/_rels/externalLink7.xml.rels><?xml version="1.0" encoding="UTF-8" standalone="yes"?>
<Relationships xmlns="http://schemas.openxmlformats.org/package/2006/relationships"><Relationship Id="rId1" Type="http://schemas.microsoft.com/office/2006/relationships/xlExternalLinkPath/xlPathMissing" Target="&#35302;&#23186;&#32068;&#25104;"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10.3.177.152\users\Documents%20and%20Settings\3G&#12288;&#37202;&#21250;\My%20Documents\&#29983;&#29987;&#35336;&#30011;\&#65296;&#65305;&#24180;&#24230;\windows\TEMP\&#35386;&#26029;&#34220;00S&#25613;&#30410;.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10.3.177.152\Users\&#35386;&#26029;&#34220;00S&#25613;&#30410;.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 val="プルダウン"/>
      <sheetName val="管理Noリスト"/>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7AMCA"/>
    </sheetNames>
    <definedNames>
      <definedName name="m7Aスケジュル"/>
      <definedName name="m7A印刷"/>
      <definedName name="m7A条件"/>
      <definedName name="MENU"/>
    </definedNames>
    <sheetDataSet>
      <sheetData sheetId="0"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電圧低減開口率.XLS"/>
    </sheetNames>
    <sheetDataSet>
      <sheetData sheetId="0">
        <row r="9">
          <cell r="S9">
            <v>2.99</v>
          </cell>
        </row>
        <row r="12">
          <cell r="S12">
            <v>2.9950000000000001</v>
          </cell>
        </row>
        <row r="13">
          <cell r="S13">
            <v>2.9860000000000002</v>
          </cell>
        </row>
        <row r="14">
          <cell r="S14">
            <v>2.976</v>
          </cell>
        </row>
        <row r="15">
          <cell r="S15">
            <v>2.9929999999999999</v>
          </cell>
        </row>
      </sheetData>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採精単30"/>
    </sheetNames>
    <definedNames>
      <definedName name="Sensitibity"/>
    </definedNames>
    <sheetDataSet>
      <sheetData sheetId="0"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 M L"/>
      <sheetName val="S V S V"/>
      <sheetName val="S A S"/>
      <sheetName val="E B S"/>
      <sheetName val="Ｈ･ダイマー"/>
      <sheetName val="S V S S"/>
      <sheetName val="S P S S"/>
      <sheetName val="M N B"/>
      <sheetName val="U L"/>
      <sheetName val="A T B C"/>
      <sheetName val="B S - 1 , 2"/>
      <sheetName val="M B"/>
      <sheetName val="H M A"/>
      <sheetName val="PCDL CX-5508"/>
      <sheetName val="S V S"/>
      <sheetName val="B T C"/>
      <sheetName val="ﾌﾛｰｼｰﾄ"/>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sheetData sheetId="14"/>
      <sheetData sheetId="15"/>
      <sheetData sheetId="16"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 val="選択リスト"/>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03.11.27.メリット計算表"/>
      <sheetName val="ML-V'メリット計算"/>
      <sheetName val="Sheet2"/>
      <sheetName val="BVS140"/>
    </sheetNames>
    <sheetDataSet>
      <sheetData sheetId="0" refreshError="1">
        <row r="15">
          <cell r="S15">
            <v>-4223.7142206560166</v>
          </cell>
        </row>
        <row r="23">
          <cell r="I23">
            <v>65000</v>
          </cell>
          <cell r="J23">
            <v>70000</v>
          </cell>
          <cell r="K23">
            <v>75000</v>
          </cell>
          <cell r="L23">
            <v>80000</v>
          </cell>
          <cell r="M23">
            <v>85000</v>
          </cell>
          <cell r="N23">
            <v>90000</v>
          </cell>
          <cell r="O23">
            <v>95000</v>
          </cell>
          <cell r="P23">
            <v>100000</v>
          </cell>
          <cell r="Q23">
            <v>105000</v>
          </cell>
          <cell r="R23">
            <v>110000</v>
          </cell>
          <cell r="S23">
            <v>86232</v>
          </cell>
          <cell r="T23">
            <v>88926</v>
          </cell>
          <cell r="U23">
            <v>90328</v>
          </cell>
          <cell r="V23">
            <v>94314</v>
          </cell>
        </row>
      </sheetData>
      <sheetData sheetId="1" refreshError="1"/>
      <sheetData sheetId="2" refreshError="1"/>
      <sheetData sheetId="3" refreshError="1"/>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 val="滞留vsVR（圧縮1st,2nd＋計量）各項目見直しアセンド"/>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 val="国内海外別_(2)"/>
      <sheetName val="部門別"/>
      <sheetName val="図1-6・7･8･付表3･4･5"/>
      <sheetName val="表1-3"/>
      <sheetName val="図1-9･10･11･付表6･7A･7B･7C･8"/>
      <sheetName val="診断薬00S損益"/>
      <sheetName val="01下２＋４"/>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97甲乙(新組織ﾍﾞｰｽ)"/>
    </sheetNames>
    <sheetDataSet>
      <sheetData sheetId="0"/>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 M L"/>
      <sheetName val="S V S"/>
      <sheetName val="S A S"/>
      <sheetName val="E B S"/>
      <sheetName val="Ｈ･ダイマー"/>
      <sheetName val="S V S S"/>
      <sheetName val="S P S S"/>
      <sheetName val="U L"/>
      <sheetName val="A T B C"/>
      <sheetName val="B S - 1 , 2"/>
      <sheetName val="M B"/>
      <sheetName val="H M A"/>
      <sheetName val="PCDL CX-5508"/>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 M L"/>
      <sheetName val="S V S"/>
      <sheetName val="S A S"/>
      <sheetName val="E B S"/>
      <sheetName val="Ｈ･ダイマー"/>
      <sheetName val="S V S S"/>
      <sheetName val="S P S S"/>
      <sheetName val="U L"/>
      <sheetName val="A T B C"/>
      <sheetName val="B S - 1 , 2"/>
      <sheetName val="M B"/>
      <sheetName val="H M A"/>
      <sheetName val="PCDL CX-5508"/>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指図書(1)"/>
      <sheetName val="指図書(2)"/>
      <sheetName val="記録(１)A"/>
      <sheetName val="記録(１)B"/>
      <sheetName val="記録(１)C"/>
      <sheetName val="記録(１)D"/>
      <sheetName val="記録(１)E"/>
      <sheetName val="記録(１)F"/>
      <sheetName val="記録(１)G"/>
      <sheetName val="記録(１)H"/>
      <sheetName val="記録(2)A"/>
      <sheetName val="記録(2)B"/>
      <sheetName val="記録(2)C"/>
      <sheetName val="記録(2)D"/>
      <sheetName val="記録(2)E"/>
      <sheetName val="記録(2)F"/>
      <sheetName val="記録(2)G"/>
      <sheetName val="記録(2)H"/>
      <sheetName val="記録書(3)A"/>
      <sheetName val="記録書(3)B"/>
      <sheetName val="記録書(3)C"/>
      <sheetName val="記録書(3)D"/>
      <sheetName val="記録書(3)E"/>
      <sheetName val="記録書(3)F"/>
      <sheetName val="記録書(3)G"/>
      <sheetName val="記録書（４）"/>
      <sheetName val="記録書(3)H"/>
      <sheetName val="記録書（５）"/>
      <sheetName val="記録書（６）"/>
      <sheetName val="記録書（７）"/>
      <sheetName val="ＹＯﾏｽﾊﾞﾗﾝｽ"/>
      <sheetName val="二次晶乾燥"/>
      <sheetName val="乾燥機運転条件"/>
      <sheetName val="品質Ｈ12"/>
      <sheetName val="若手・新人"/>
    </sheetNames>
    <definedNames>
      <definedName name="ロット更新"/>
    </defined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refreshError="1"/>
      <sheetData sheetId="34" refreshError="1"/>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電圧低減開口率.XLS"/>
    </sheetNames>
    <sheetDataSet>
      <sheetData sheetId="0">
        <row r="8">
          <cell r="G8" t="str">
            <v>板厚mm</v>
          </cell>
          <cell r="H8" t="str">
            <v>SW mm</v>
          </cell>
        </row>
      </sheetData>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電圧低減開口率.XLS"/>
    </sheetNames>
    <sheetDataSet>
      <sheetData sheetId="0">
        <row r="9">
          <cell r="S9">
            <v>2.99</v>
          </cell>
        </row>
        <row r="12">
          <cell r="S12">
            <v>2.9950000000000001</v>
          </cell>
        </row>
        <row r="13">
          <cell r="S13">
            <v>2.9860000000000002</v>
          </cell>
        </row>
        <row r="14">
          <cell r="S14">
            <v>2.976</v>
          </cell>
        </row>
        <row r="15">
          <cell r="S15">
            <v>2.9929999999999999</v>
          </cell>
        </row>
      </sheetData>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若手・新人"/>
      <sheetName val="名簿"/>
      <sheetName val="職階転換"/>
      <sheetName val="50才以上・25年"/>
      <sheetName val="Sheet2"/>
      <sheetName val="ＰＲＳ"/>
      <sheetName val="工場配置図"/>
      <sheetName val="指図書(1)"/>
      <sheetName val="指図書(2)"/>
      <sheetName val="記録(１)A"/>
      <sheetName val="記録(１)B"/>
      <sheetName val="記録(１)C"/>
      <sheetName val="記録(１)D"/>
      <sheetName val="記録(１)E"/>
      <sheetName val="記録(１)F"/>
      <sheetName val="記録(１)G"/>
      <sheetName val="記録(１)H"/>
      <sheetName val="記録(2)A"/>
      <sheetName val="記録(2)B"/>
      <sheetName val="記録(2)C"/>
      <sheetName val="記録(2)D"/>
      <sheetName val="記録(2)E"/>
      <sheetName val="記録(2)F"/>
      <sheetName val="記録(2)G"/>
      <sheetName val="記録(2)H"/>
      <sheetName val="記録書(3)A"/>
      <sheetName val="記録書(3)B"/>
      <sheetName val="記録書(3)C"/>
      <sheetName val="記録書(3)D"/>
      <sheetName val="記録書(3)E"/>
      <sheetName val="記録書(3)F"/>
      <sheetName val="記録書(3)G"/>
      <sheetName val="記録書（４）"/>
      <sheetName val="記録書(3)H"/>
      <sheetName val="記録書（５）"/>
      <sheetName val="記録書（６）"/>
      <sheetName val="記録書（７）"/>
      <sheetName val="ＹＯﾏｽﾊﾞﾗﾝｽ"/>
      <sheetName val="二次晶乾燥"/>
      <sheetName val="乾燥機運転条件"/>
      <sheetName val="_____"/>
      <sheetName val="Sheet1"/>
    </sheetNames>
    <sheetDataSet>
      <sheetData sheetId="0"/>
      <sheetData sheetId="1" refreshError="1"/>
      <sheetData sheetId="2" refreshError="1"/>
      <sheetData sheetId="3" refreshError="1"/>
      <sheetData sheetId="4" refreshError="1"/>
      <sheetData sheetId="5" refreshError="1"/>
      <sheetData sheetId="6" refreshError="1"/>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refreshError="1"/>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若手・新人"/>
      <sheetName val="名簿"/>
      <sheetName val="職階転換"/>
      <sheetName val="50才以上・25年"/>
      <sheetName val="Sheet2"/>
      <sheetName val="ＰＲＳ"/>
      <sheetName val="工場配置図"/>
      <sheetName val="指図書(1)"/>
      <sheetName val="指図書(2)"/>
      <sheetName val="記録(１)A"/>
      <sheetName val="記録(１)B"/>
      <sheetName val="記録(１)C"/>
      <sheetName val="記録(１)D"/>
      <sheetName val="記録(１)E"/>
      <sheetName val="記録(１)F"/>
      <sheetName val="記録(１)G"/>
      <sheetName val="記録(１)H"/>
      <sheetName val="記録(2)A"/>
      <sheetName val="記録(2)B"/>
      <sheetName val="記録(2)C"/>
      <sheetName val="記録(2)D"/>
      <sheetName val="記録(2)E"/>
      <sheetName val="記録(2)F"/>
      <sheetName val="記録(2)G"/>
      <sheetName val="記録(2)H"/>
      <sheetName val="記録書(3)A"/>
      <sheetName val="記録書(3)B"/>
      <sheetName val="記録書(3)C"/>
      <sheetName val="記録書(3)D"/>
      <sheetName val="記録書(3)E"/>
      <sheetName val="記録書(3)F"/>
      <sheetName val="記録書(3)G"/>
      <sheetName val="記録書（４）"/>
      <sheetName val="記録書(3)H"/>
      <sheetName val="記録書（５）"/>
      <sheetName val="記録書（６）"/>
      <sheetName val="記録書（７）"/>
      <sheetName val="ＹＯﾏｽﾊﾞﾗﾝｽ"/>
      <sheetName val="二次晶乾燥"/>
      <sheetName val="乾燥機運転条件"/>
      <sheetName val="_____"/>
    </sheetNames>
    <sheetDataSet>
      <sheetData sheetId="0"/>
      <sheetData sheetId="1" refreshError="1"/>
      <sheetData sheetId="2" refreshError="1"/>
      <sheetData sheetId="3" refreshError="1"/>
      <sheetData sheetId="4" refreshError="1"/>
      <sheetData sheetId="5" refreshError="1"/>
      <sheetData sheetId="6" refreshError="1"/>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現総合表"/>
    </sheetNames>
    <sheetDataSet>
      <sheetData sheetId="0"/>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電圧低減開口率.XLS"/>
    </sheetNames>
    <sheetDataSet>
      <sheetData sheetId="0">
        <row r="8">
          <cell r="G8" t="str">
            <v>板厚mm</v>
          </cell>
        </row>
        <row r="9">
          <cell r="S9">
            <v>2.99</v>
          </cell>
        </row>
        <row r="12">
          <cell r="S12">
            <v>2.9950000000000001</v>
          </cell>
        </row>
        <row r="13">
          <cell r="S13">
            <v>2.9860000000000002</v>
          </cell>
        </row>
        <row r="14">
          <cell r="S14">
            <v>2.976</v>
          </cell>
        </row>
        <row r="15">
          <cell r="S15">
            <v>2.9929999999999999</v>
          </cell>
        </row>
      </sheetData>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電圧低減開口率.XLS"/>
    </sheetNames>
    <sheetDataSet>
      <sheetData sheetId="0">
        <row r="8">
          <cell r="G8" t="str">
            <v>板厚mm</v>
          </cell>
        </row>
        <row r="9">
          <cell r="G9">
            <v>1</v>
          </cell>
          <cell r="H9">
            <v>3</v>
          </cell>
          <cell r="I9">
            <v>6</v>
          </cell>
          <cell r="J9">
            <v>1</v>
          </cell>
          <cell r="K9">
            <v>2.2360679774997898</v>
          </cell>
          <cell r="P9">
            <v>93.515642944430439</v>
          </cell>
          <cell r="Q9">
            <v>39.353289638895895</v>
          </cell>
          <cell r="R9">
            <v>2.4845199749997664</v>
          </cell>
          <cell r="S9">
            <v>2.99</v>
          </cell>
          <cell r="T9">
            <v>2.9750000000000001</v>
          </cell>
          <cell r="U9">
            <v>2.9670000000000001</v>
          </cell>
          <cell r="V9">
            <v>2.9689999999999999</v>
          </cell>
        </row>
        <row r="10">
          <cell r="G10">
            <v>1</v>
          </cell>
          <cell r="H10">
            <v>4</v>
          </cell>
          <cell r="I10">
            <v>7</v>
          </cell>
          <cell r="J10">
            <v>1</v>
          </cell>
          <cell r="K10">
            <v>2.0155644370746373</v>
          </cell>
          <cell r="P10">
            <v>82.011845383856823</v>
          </cell>
          <cell r="Q10">
            <v>50.703260981540978</v>
          </cell>
          <cell r="R10">
            <v>2.0155644370746373</v>
          </cell>
        </row>
        <row r="11">
          <cell r="G11">
            <v>1</v>
          </cell>
          <cell r="H11">
            <v>5</v>
          </cell>
          <cell r="I11">
            <v>8</v>
          </cell>
          <cell r="J11">
            <v>1</v>
          </cell>
          <cell r="K11">
            <v>1.8867962264113203</v>
          </cell>
          <cell r="P11">
            <v>72.089811320566042</v>
          </cell>
          <cell r="Q11">
            <v>58.392594339716986</v>
          </cell>
          <cell r="R11">
            <v>1.6981166037701887</v>
          </cell>
        </row>
        <row r="12">
          <cell r="G12">
            <v>0.5</v>
          </cell>
          <cell r="H12">
            <v>2.2000000000000002</v>
          </cell>
          <cell r="I12">
            <v>3</v>
          </cell>
          <cell r="J12">
            <v>0.6</v>
          </cell>
          <cell r="K12">
            <v>1.0146041038766331</v>
          </cell>
          <cell r="P12">
            <v>149.21413511308103</v>
          </cell>
          <cell r="Q12">
            <v>43.797742937150083</v>
          </cell>
          <cell r="R12">
            <v>2.1726875759782445</v>
          </cell>
          <cell r="S12">
            <v>2.9950000000000001</v>
          </cell>
          <cell r="T12">
            <v>2.968</v>
          </cell>
          <cell r="U12">
            <v>2.9689999999999999</v>
          </cell>
        </row>
        <row r="13">
          <cell r="G13">
            <v>0.75</v>
          </cell>
          <cell r="H13">
            <v>3</v>
          </cell>
          <cell r="I13">
            <v>6</v>
          </cell>
          <cell r="J13">
            <v>1</v>
          </cell>
          <cell r="K13">
            <v>2.2360679774997898</v>
          </cell>
          <cell r="P13">
            <v>93.515642944430439</v>
          </cell>
          <cell r="Q13">
            <v>39.353289638895895</v>
          </cell>
          <cell r="R13">
            <v>2.2360679774997894</v>
          </cell>
          <cell r="S13">
            <v>2.9860000000000002</v>
          </cell>
        </row>
        <row r="14">
          <cell r="G14">
            <v>0.5</v>
          </cell>
          <cell r="H14">
            <v>3</v>
          </cell>
          <cell r="I14">
            <v>6</v>
          </cell>
          <cell r="J14">
            <v>1</v>
          </cell>
          <cell r="K14">
            <v>2.2360679774997898</v>
          </cell>
          <cell r="P14">
            <v>93.515642944430439</v>
          </cell>
          <cell r="Q14">
            <v>39.353289638895895</v>
          </cell>
          <cell r="R14">
            <v>1.9876159799998132</v>
          </cell>
          <cell r="S14">
            <v>2.976</v>
          </cell>
          <cell r="T14">
            <v>2.97</v>
          </cell>
          <cell r="U14">
            <v>2.972</v>
          </cell>
          <cell r="V14">
            <v>2.972</v>
          </cell>
        </row>
        <row r="15">
          <cell r="G15">
            <v>0.3</v>
          </cell>
          <cell r="H15">
            <v>3</v>
          </cell>
          <cell r="I15">
            <v>6</v>
          </cell>
          <cell r="J15">
            <v>1</v>
          </cell>
          <cell r="K15">
            <v>2.2360679774997898</v>
          </cell>
          <cell r="P15">
            <v>93.515642944430439</v>
          </cell>
          <cell r="Q15">
            <v>39.353289638895895</v>
          </cell>
          <cell r="R15">
            <v>1.7888543819998322</v>
          </cell>
          <cell r="S15">
            <v>2.9929999999999999</v>
          </cell>
          <cell r="U15">
            <v>2.9980000000000002</v>
          </cell>
          <cell r="V15">
            <v>2.9929999999999999</v>
          </cell>
        </row>
        <row r="16">
          <cell r="G16">
            <v>0.5</v>
          </cell>
          <cell r="H16">
            <v>3</v>
          </cell>
          <cell r="I16">
            <v>6</v>
          </cell>
          <cell r="J16">
            <v>0.5</v>
          </cell>
          <cell r="K16">
            <v>1.1180339887498949</v>
          </cell>
          <cell r="P16">
            <v>121.29342072220821</v>
          </cell>
          <cell r="Q16">
            <v>66.204422597225715</v>
          </cell>
          <cell r="R16">
            <v>1.3664859862498715</v>
          </cell>
        </row>
        <row r="17">
          <cell r="G17">
            <v>0.5</v>
          </cell>
          <cell r="H17">
            <v>4</v>
          </cell>
          <cell r="I17">
            <v>7</v>
          </cell>
          <cell r="J17">
            <v>0.5</v>
          </cell>
          <cell r="K17">
            <v>1.0077822185373186</v>
          </cell>
          <cell r="P17">
            <v>98.593478036918057</v>
          </cell>
          <cell r="Q17">
            <v>73.278926409137853</v>
          </cell>
          <cell r="R17">
            <v>1.0797666627185556</v>
          </cell>
        </row>
        <row r="18">
          <cell r="G18">
            <v>1.8</v>
          </cell>
          <cell r="H18">
            <v>7.6</v>
          </cell>
          <cell r="I18">
            <v>13</v>
          </cell>
          <cell r="J18">
            <v>1.8</v>
          </cell>
          <cell r="K18">
            <v>3.5664992496153598</v>
          </cell>
          <cell r="P18">
            <v>44.240070147919468</v>
          </cell>
          <cell r="Q18">
            <v>52.657358821010405</v>
          </cell>
          <cell r="R18">
            <v>1.9348619410868755</v>
          </cell>
        </row>
        <row r="19">
          <cell r="G19">
            <v>0.5</v>
          </cell>
          <cell r="H19">
            <v>7</v>
          </cell>
          <cell r="I19">
            <v>14</v>
          </cell>
          <cell r="J19">
            <v>0.8</v>
          </cell>
          <cell r="K19">
            <v>1.7888543819998297</v>
          </cell>
          <cell r="P19">
            <v>55.724391193871547</v>
          </cell>
          <cell r="Q19">
            <v>76.077590461226904</v>
          </cell>
          <cell r="R19">
            <v>0.79403230221421106</v>
          </cell>
        </row>
        <row r="20">
          <cell r="G20">
            <v>0.7</v>
          </cell>
          <cell r="H20">
            <v>3</v>
          </cell>
          <cell r="I20">
            <v>4.5</v>
          </cell>
          <cell r="J20">
            <v>0.7</v>
          </cell>
          <cell r="K20">
            <v>1.2619429464123963</v>
          </cell>
          <cell r="P20">
            <v>115.30845174901681</v>
          </cell>
          <cell r="Q20">
            <v>51.777844356979926</v>
          </cell>
          <cell r="R20">
            <v>1.9817178121439112</v>
          </cell>
        </row>
        <row r="21">
          <cell r="G21">
            <v>0.5</v>
          </cell>
          <cell r="H21">
            <v>3</v>
          </cell>
          <cell r="I21">
            <v>4.5</v>
          </cell>
          <cell r="J21">
            <v>0.5</v>
          </cell>
          <cell r="K21">
            <v>0.90138781886599739</v>
          </cell>
          <cell r="P21">
            <v>128.14795792185632</v>
          </cell>
          <cell r="Q21">
            <v>63.950664840523586</v>
          </cell>
          <cell r="R21">
            <v>1.468928297411255</v>
          </cell>
        </row>
        <row r="23">
          <cell r="G23">
            <v>0.5</v>
          </cell>
          <cell r="H23">
            <v>5</v>
          </cell>
          <cell r="I23">
            <v>8</v>
          </cell>
          <cell r="J23">
            <v>0.5</v>
          </cell>
          <cell r="K23">
            <v>0.94339811320566014</v>
          </cell>
          <cell r="P23">
            <v>83.214811320566042</v>
          </cell>
          <cell r="Q23">
            <v>77.805672169858497</v>
          </cell>
          <cell r="R23">
            <v>0.89622820754537735</v>
          </cell>
        </row>
      </sheetData>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予算管理"/>
    </sheetNames>
    <definedNames>
      <definedName name="部門並び替え"/>
    </definedNames>
    <sheetDataSet>
      <sheetData sheetId="0" refreshError="1"/>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回トル計算 (20201207)"/>
      <sheetName val="Ｅトル"/>
      <sheetName val="Ｅトルグラフ"/>
      <sheetName val="Ａトル"/>
      <sheetName val="Ａトルグラフ"/>
      <sheetName val="Ａトルグラフ（3σ値固定）"/>
      <sheetName val="ゲイン比較"/>
      <sheetName val="回トル計算 (20200902) "/>
    </sheetNames>
    <sheetDataSet>
      <sheetData sheetId="0"/>
      <sheetData sheetId="1">
        <row r="5">
          <cell r="A5">
            <v>2</v>
          </cell>
          <cell r="B5" t="str">
            <v>1312030</v>
          </cell>
          <cell r="C5">
            <v>41636</v>
          </cell>
          <cell r="D5">
            <v>41646</v>
          </cell>
          <cell r="E5">
            <v>86.58</v>
          </cell>
          <cell r="F5">
            <v>8.6999999999999993</v>
          </cell>
          <cell r="G5">
            <v>4.2300000000000004</v>
          </cell>
          <cell r="H5">
            <v>99.51</v>
          </cell>
          <cell r="I5">
            <v>0.85599999999999998</v>
          </cell>
        </row>
        <row r="6">
          <cell r="A6">
            <v>3</v>
          </cell>
          <cell r="B6" t="str">
            <v>1312031</v>
          </cell>
          <cell r="C6">
            <v>41637</v>
          </cell>
          <cell r="D6">
            <v>41646</v>
          </cell>
          <cell r="E6">
            <v>87.83</v>
          </cell>
          <cell r="F6">
            <v>8.27</v>
          </cell>
          <cell r="G6">
            <v>3.4</v>
          </cell>
          <cell r="H6">
            <v>99.5</v>
          </cell>
          <cell r="I6">
            <v>0.85899999999999999</v>
          </cell>
        </row>
        <row r="7">
          <cell r="A7">
            <v>4</v>
          </cell>
          <cell r="B7" t="str">
            <v>1312032</v>
          </cell>
          <cell r="C7">
            <v>41638</v>
          </cell>
          <cell r="D7">
            <v>41646</v>
          </cell>
          <cell r="E7">
            <v>87.6</v>
          </cell>
          <cell r="F7">
            <v>8.18</v>
          </cell>
          <cell r="G7">
            <v>3.71</v>
          </cell>
          <cell r="H7">
            <v>99.49</v>
          </cell>
          <cell r="I7">
            <v>0.86099999999999999</v>
          </cell>
        </row>
        <row r="8">
          <cell r="A8">
            <v>5</v>
          </cell>
          <cell r="B8" t="str">
            <v>1312033</v>
          </cell>
          <cell r="C8">
            <v>41642</v>
          </cell>
          <cell r="D8">
            <v>41646</v>
          </cell>
          <cell r="E8">
            <v>87.55</v>
          </cell>
          <cell r="F8">
            <v>8.57</v>
          </cell>
          <cell r="G8">
            <v>3.37</v>
          </cell>
          <cell r="H8">
            <v>99.490000000000009</v>
          </cell>
          <cell r="I8">
            <v>0.86099999999999999</v>
          </cell>
        </row>
        <row r="9">
          <cell r="A9">
            <v>6</v>
          </cell>
          <cell r="B9" t="str">
            <v>1401001</v>
          </cell>
          <cell r="C9">
            <v>41643</v>
          </cell>
          <cell r="D9">
            <v>41646</v>
          </cell>
          <cell r="E9">
            <v>87.65</v>
          </cell>
          <cell r="F9">
            <v>8.15</v>
          </cell>
          <cell r="G9">
            <v>3.69</v>
          </cell>
          <cell r="H9">
            <v>99.490000000000009</v>
          </cell>
          <cell r="I9">
            <v>0.86</v>
          </cell>
        </row>
        <row r="10">
          <cell r="A10">
            <v>7</v>
          </cell>
          <cell r="B10" t="str">
            <v>1401002</v>
          </cell>
          <cell r="C10">
            <v>41644</v>
          </cell>
          <cell r="D10">
            <v>41646</v>
          </cell>
          <cell r="E10">
            <v>87.58</v>
          </cell>
          <cell r="F10">
            <v>8.42</v>
          </cell>
          <cell r="G10">
            <v>3.5</v>
          </cell>
          <cell r="H10">
            <v>99.5</v>
          </cell>
          <cell r="I10">
            <v>0.85899999999999999</v>
          </cell>
        </row>
        <row r="11">
          <cell r="A11">
            <v>8</v>
          </cell>
          <cell r="B11" t="str">
            <v>1401003</v>
          </cell>
          <cell r="C11">
            <v>41645</v>
          </cell>
          <cell r="D11">
            <v>41646</v>
          </cell>
          <cell r="E11">
            <v>86.99</v>
          </cell>
          <cell r="F11">
            <v>9</v>
          </cell>
          <cell r="G11">
            <v>3.51</v>
          </cell>
          <cell r="H11">
            <v>99.5</v>
          </cell>
          <cell r="I11">
            <v>0.86</v>
          </cell>
        </row>
        <row r="12">
          <cell r="A12">
            <v>9</v>
          </cell>
          <cell r="B12" t="str">
            <v>1401004</v>
          </cell>
          <cell r="C12">
            <v>41645</v>
          </cell>
          <cell r="D12">
            <v>41646</v>
          </cell>
          <cell r="E12">
            <v>87.59</v>
          </cell>
          <cell r="F12">
            <v>8.49</v>
          </cell>
          <cell r="G12">
            <v>3.42</v>
          </cell>
          <cell r="H12">
            <v>99.5</v>
          </cell>
          <cell r="I12">
            <v>0.86</v>
          </cell>
        </row>
        <row r="13">
          <cell r="A13">
            <v>10</v>
          </cell>
          <cell r="B13" t="str">
            <v>1401005</v>
          </cell>
          <cell r="C13">
            <v>41646</v>
          </cell>
          <cell r="D13">
            <v>41649</v>
          </cell>
          <cell r="E13">
            <v>87.51</v>
          </cell>
          <cell r="F13">
            <v>8.5</v>
          </cell>
          <cell r="G13">
            <v>3.49</v>
          </cell>
          <cell r="H13">
            <v>99.5</v>
          </cell>
          <cell r="I13">
            <v>0.86099999999999999</v>
          </cell>
        </row>
        <row r="14">
          <cell r="A14">
            <v>11</v>
          </cell>
          <cell r="B14" t="str">
            <v>1401006</v>
          </cell>
          <cell r="C14">
            <v>41647</v>
          </cell>
          <cell r="D14">
            <v>41648</v>
          </cell>
          <cell r="E14">
            <v>87.85</v>
          </cell>
          <cell r="F14">
            <v>8.06</v>
          </cell>
          <cell r="G14">
            <v>3.59</v>
          </cell>
          <cell r="H14">
            <v>99.5</v>
          </cell>
          <cell r="I14">
            <v>0.85599999999999998</v>
          </cell>
        </row>
        <row r="15">
          <cell r="A15">
            <v>12</v>
          </cell>
          <cell r="B15" t="str">
            <v>1401007</v>
          </cell>
          <cell r="C15">
            <v>41648</v>
          </cell>
          <cell r="D15">
            <v>41649</v>
          </cell>
          <cell r="E15">
            <v>87.75</v>
          </cell>
          <cell r="F15">
            <v>7.77</v>
          </cell>
          <cell r="G15">
            <v>3.98</v>
          </cell>
          <cell r="H15">
            <v>99.5</v>
          </cell>
          <cell r="I15">
            <v>0.86</v>
          </cell>
        </row>
        <row r="16">
          <cell r="A16">
            <v>13</v>
          </cell>
          <cell r="B16" t="str">
            <v>1401008</v>
          </cell>
          <cell r="C16">
            <v>41649</v>
          </cell>
          <cell r="D16">
            <v>41649</v>
          </cell>
          <cell r="E16">
            <v>87.83</v>
          </cell>
          <cell r="F16">
            <v>8.02</v>
          </cell>
          <cell r="G16">
            <v>3.65</v>
          </cell>
          <cell r="H16">
            <v>99.5</v>
          </cell>
          <cell r="I16">
            <v>0.85899999999999999</v>
          </cell>
        </row>
        <row r="17">
          <cell r="A17">
            <v>14</v>
          </cell>
          <cell r="B17" t="str">
            <v>1401009</v>
          </cell>
          <cell r="C17">
            <v>41650</v>
          </cell>
          <cell r="D17">
            <v>41655</v>
          </cell>
          <cell r="E17">
            <v>88.23</v>
          </cell>
          <cell r="F17">
            <v>7.27</v>
          </cell>
          <cell r="G17">
            <v>4</v>
          </cell>
          <cell r="H17">
            <v>99.5</v>
          </cell>
          <cell r="I17">
            <v>0.85899999999999999</v>
          </cell>
        </row>
        <row r="18">
          <cell r="A18">
            <v>15</v>
          </cell>
          <cell r="B18" t="str">
            <v>1401010</v>
          </cell>
          <cell r="C18">
            <v>41650</v>
          </cell>
          <cell r="D18">
            <v>41655</v>
          </cell>
          <cell r="E18">
            <v>88.24</v>
          </cell>
          <cell r="F18">
            <v>7.68</v>
          </cell>
          <cell r="G18">
            <v>3.58</v>
          </cell>
          <cell r="H18">
            <v>99.499999999999986</v>
          </cell>
          <cell r="I18">
            <v>0.85899999999999999</v>
          </cell>
        </row>
        <row r="19">
          <cell r="A19">
            <v>16</v>
          </cell>
          <cell r="B19" t="str">
            <v>1401011</v>
          </cell>
          <cell r="C19">
            <v>41651</v>
          </cell>
          <cell r="D19">
            <v>41655</v>
          </cell>
          <cell r="E19">
            <v>88.15</v>
          </cell>
          <cell r="F19">
            <v>6.88</v>
          </cell>
          <cell r="G19">
            <v>4.4800000000000004</v>
          </cell>
          <cell r="H19">
            <v>99.51</v>
          </cell>
          <cell r="I19">
            <v>0.85799999999999998</v>
          </cell>
        </row>
        <row r="20">
          <cell r="A20">
            <v>17</v>
          </cell>
          <cell r="B20" t="str">
            <v>1401012</v>
          </cell>
          <cell r="C20">
            <v>41652</v>
          </cell>
          <cell r="D20">
            <v>41655</v>
          </cell>
          <cell r="E20">
            <v>88.91</v>
          </cell>
          <cell r="F20">
            <v>6.99</v>
          </cell>
          <cell r="G20">
            <v>3.6</v>
          </cell>
          <cell r="H20">
            <v>99.499999999999986</v>
          </cell>
          <cell r="I20">
            <v>0.86099999999999999</v>
          </cell>
        </row>
        <row r="21">
          <cell r="A21">
            <v>18</v>
          </cell>
          <cell r="B21" t="str">
            <v>1401013</v>
          </cell>
          <cell r="C21">
            <v>41653</v>
          </cell>
          <cell r="D21">
            <v>41655</v>
          </cell>
          <cell r="E21">
            <v>88.8</v>
          </cell>
          <cell r="F21">
            <v>6.8</v>
          </cell>
          <cell r="G21">
            <v>3.89</v>
          </cell>
          <cell r="H21">
            <v>99.49</v>
          </cell>
          <cell r="I21">
            <v>0.86</v>
          </cell>
        </row>
        <row r="22">
          <cell r="A22">
            <v>19</v>
          </cell>
          <cell r="B22" t="str">
            <v>1401014</v>
          </cell>
          <cell r="C22">
            <v>41654</v>
          </cell>
          <cell r="D22">
            <v>41661</v>
          </cell>
          <cell r="E22">
            <v>88.27</v>
          </cell>
          <cell r="F22">
            <v>7.58</v>
          </cell>
          <cell r="G22">
            <v>3.65</v>
          </cell>
          <cell r="H22">
            <v>99.5</v>
          </cell>
          <cell r="I22">
            <v>0.86199999999999999</v>
          </cell>
        </row>
        <row r="23">
          <cell r="A23">
            <v>20</v>
          </cell>
          <cell r="B23" t="str">
            <v>1401015</v>
          </cell>
          <cell r="C23">
            <v>41655</v>
          </cell>
          <cell r="D23">
            <v>41661</v>
          </cell>
          <cell r="E23">
            <v>87.84</v>
          </cell>
          <cell r="F23">
            <v>7.43</v>
          </cell>
          <cell r="G23">
            <v>4.2300000000000004</v>
          </cell>
          <cell r="H23">
            <v>99.500000000000014</v>
          </cell>
          <cell r="I23">
            <v>0.86</v>
          </cell>
        </row>
        <row r="24">
          <cell r="A24">
            <v>21</v>
          </cell>
          <cell r="B24" t="str">
            <v>1401016</v>
          </cell>
          <cell r="C24">
            <v>41656</v>
          </cell>
          <cell r="D24">
            <v>41661</v>
          </cell>
          <cell r="E24">
            <v>88.26</v>
          </cell>
          <cell r="F24">
            <v>7.44</v>
          </cell>
          <cell r="G24">
            <v>3.8</v>
          </cell>
          <cell r="H24">
            <v>99.5</v>
          </cell>
          <cell r="I24">
            <v>0.86099999999999999</v>
          </cell>
        </row>
        <row r="25">
          <cell r="A25">
            <v>22</v>
          </cell>
          <cell r="B25" t="str">
            <v>1401017</v>
          </cell>
          <cell r="C25">
            <v>41657</v>
          </cell>
          <cell r="D25">
            <v>41661</v>
          </cell>
          <cell r="E25">
            <v>88.29</v>
          </cell>
          <cell r="F25">
            <v>7.24</v>
          </cell>
          <cell r="G25">
            <v>3.97</v>
          </cell>
          <cell r="H25">
            <v>99.5</v>
          </cell>
          <cell r="I25">
            <v>0.86199999999999999</v>
          </cell>
        </row>
        <row r="26">
          <cell r="A26">
            <v>23</v>
          </cell>
          <cell r="B26" t="str">
            <v>1401018</v>
          </cell>
          <cell r="C26">
            <v>41657</v>
          </cell>
          <cell r="D26">
            <v>41661</v>
          </cell>
          <cell r="E26">
            <v>88.76</v>
          </cell>
          <cell r="F26">
            <v>6.8</v>
          </cell>
          <cell r="G26">
            <v>3.94</v>
          </cell>
          <cell r="H26">
            <v>99.5</v>
          </cell>
          <cell r="I26">
            <v>0.86099999999999999</v>
          </cell>
        </row>
        <row r="27">
          <cell r="A27">
            <v>24</v>
          </cell>
          <cell r="B27" t="str">
            <v>1401019</v>
          </cell>
          <cell r="C27">
            <v>41658</v>
          </cell>
          <cell r="D27">
            <v>41662</v>
          </cell>
          <cell r="E27">
            <v>88.33</v>
          </cell>
          <cell r="F27">
            <v>7.38</v>
          </cell>
          <cell r="G27">
            <v>3.78</v>
          </cell>
          <cell r="H27">
            <v>99.49</v>
          </cell>
          <cell r="I27">
            <v>0.86199999999999999</v>
          </cell>
        </row>
        <row r="28">
          <cell r="A28">
            <v>25</v>
          </cell>
          <cell r="B28" t="str">
            <v>1401020</v>
          </cell>
          <cell r="C28">
            <v>41659</v>
          </cell>
          <cell r="D28">
            <v>41662</v>
          </cell>
          <cell r="E28">
            <v>88.28</v>
          </cell>
          <cell r="F28">
            <v>7.34</v>
          </cell>
          <cell r="G28">
            <v>3.88</v>
          </cell>
          <cell r="H28">
            <v>99.5</v>
          </cell>
          <cell r="I28">
            <v>0.86199999999999999</v>
          </cell>
        </row>
        <row r="29">
          <cell r="A29">
            <v>26</v>
          </cell>
          <cell r="B29" t="str">
            <v>1401021</v>
          </cell>
          <cell r="C29">
            <v>41660</v>
          </cell>
          <cell r="D29">
            <v>41662</v>
          </cell>
          <cell r="E29">
            <v>88.28</v>
          </cell>
          <cell r="F29">
            <v>7.3</v>
          </cell>
          <cell r="G29">
            <v>3.92</v>
          </cell>
          <cell r="H29">
            <v>99.5</v>
          </cell>
          <cell r="I29">
            <v>0.86099999999999999</v>
          </cell>
        </row>
        <row r="30">
          <cell r="A30">
            <v>27</v>
          </cell>
          <cell r="B30" t="str">
            <v>1401022</v>
          </cell>
          <cell r="C30">
            <v>41661</v>
          </cell>
          <cell r="D30">
            <v>41662</v>
          </cell>
          <cell r="E30">
            <v>88.31</v>
          </cell>
          <cell r="F30">
            <v>7.09</v>
          </cell>
          <cell r="G30">
            <v>4.09</v>
          </cell>
          <cell r="H30">
            <v>99.490000000000009</v>
          </cell>
          <cell r="I30">
            <v>0.86099999999999999</v>
          </cell>
        </row>
        <row r="31">
          <cell r="A31">
            <v>28</v>
          </cell>
          <cell r="B31" t="str">
            <v>1401023</v>
          </cell>
          <cell r="C31">
            <v>41662</v>
          </cell>
          <cell r="D31">
            <v>41663</v>
          </cell>
          <cell r="E31">
            <v>89.11</v>
          </cell>
          <cell r="F31">
            <v>7.06</v>
          </cell>
          <cell r="G31">
            <v>3.33</v>
          </cell>
          <cell r="H31">
            <v>99.5</v>
          </cell>
          <cell r="I31">
            <v>0.86099999999999999</v>
          </cell>
        </row>
        <row r="32">
          <cell r="A32">
            <v>29</v>
          </cell>
          <cell r="B32" t="str">
            <v>1401024</v>
          </cell>
          <cell r="C32">
            <v>41662</v>
          </cell>
          <cell r="D32">
            <v>41663</v>
          </cell>
          <cell r="E32">
            <v>88.92</v>
          </cell>
          <cell r="F32">
            <v>7.81</v>
          </cell>
          <cell r="G32">
            <v>2.76</v>
          </cell>
          <cell r="H32">
            <v>99.490000000000009</v>
          </cell>
          <cell r="I32">
            <v>0.86299999999999999</v>
          </cell>
        </row>
        <row r="33">
          <cell r="A33">
            <v>30</v>
          </cell>
          <cell r="B33" t="str">
            <v>1401025</v>
          </cell>
          <cell r="C33">
            <v>41663</v>
          </cell>
          <cell r="D33">
            <v>41667</v>
          </cell>
          <cell r="E33">
            <v>87.47</v>
          </cell>
          <cell r="F33">
            <v>6.94</v>
          </cell>
          <cell r="G33">
            <v>5.09</v>
          </cell>
          <cell r="H33">
            <v>99.5</v>
          </cell>
          <cell r="I33">
            <v>0.86099999999999999</v>
          </cell>
        </row>
        <row r="34">
          <cell r="A34">
            <v>31</v>
          </cell>
          <cell r="B34" t="str">
            <v>1401026</v>
          </cell>
          <cell r="C34">
            <v>41664</v>
          </cell>
          <cell r="D34">
            <v>41668</v>
          </cell>
          <cell r="E34">
            <v>88.28</v>
          </cell>
          <cell r="F34">
            <v>6.98</v>
          </cell>
          <cell r="G34">
            <v>4.24</v>
          </cell>
          <cell r="H34">
            <v>99.5</v>
          </cell>
          <cell r="I34">
            <v>0.86199999999999999</v>
          </cell>
        </row>
        <row r="35">
          <cell r="A35">
            <v>32</v>
          </cell>
          <cell r="B35" t="str">
            <v>1401027</v>
          </cell>
          <cell r="C35">
            <v>41665</v>
          </cell>
          <cell r="D35">
            <v>41668</v>
          </cell>
          <cell r="E35">
            <v>87.76</v>
          </cell>
          <cell r="F35">
            <v>7.19</v>
          </cell>
          <cell r="G35">
            <v>4.54</v>
          </cell>
          <cell r="H35">
            <v>99.490000000000009</v>
          </cell>
          <cell r="I35">
            <v>0.86199999999999999</v>
          </cell>
        </row>
        <row r="36">
          <cell r="A36">
            <v>33</v>
          </cell>
          <cell r="B36" t="str">
            <v>1401028</v>
          </cell>
          <cell r="C36">
            <v>41666</v>
          </cell>
          <cell r="D36">
            <v>41668</v>
          </cell>
          <cell r="E36">
            <v>87.46</v>
          </cell>
          <cell r="F36">
            <v>7.68</v>
          </cell>
          <cell r="G36">
            <v>4.3600000000000003</v>
          </cell>
          <cell r="H36">
            <v>99.499999999999986</v>
          </cell>
          <cell r="I36">
            <v>0.86199999999999999</v>
          </cell>
        </row>
        <row r="37">
          <cell r="A37">
            <v>34</v>
          </cell>
          <cell r="B37" t="str">
            <v>1401029</v>
          </cell>
          <cell r="C37">
            <v>41667</v>
          </cell>
          <cell r="D37">
            <v>41670</v>
          </cell>
          <cell r="E37">
            <v>87.83</v>
          </cell>
          <cell r="F37">
            <v>7.83</v>
          </cell>
          <cell r="G37">
            <v>3.85</v>
          </cell>
          <cell r="H37">
            <v>99.509999999999991</v>
          </cell>
          <cell r="I37">
            <v>0.85799999999999998</v>
          </cell>
        </row>
        <row r="38">
          <cell r="A38">
            <v>35</v>
          </cell>
          <cell r="B38" t="str">
            <v>1401030</v>
          </cell>
          <cell r="C38">
            <v>41668</v>
          </cell>
          <cell r="D38">
            <v>41670</v>
          </cell>
          <cell r="E38">
            <v>87.85</v>
          </cell>
          <cell r="F38">
            <v>7.64</v>
          </cell>
          <cell r="G38">
            <v>4.01</v>
          </cell>
          <cell r="H38">
            <v>99.5</v>
          </cell>
          <cell r="I38">
            <v>0.85899999999999999</v>
          </cell>
        </row>
        <row r="39">
          <cell r="A39">
            <v>36</v>
          </cell>
          <cell r="B39" t="str">
            <v>1401031</v>
          </cell>
          <cell r="C39">
            <v>41669</v>
          </cell>
          <cell r="D39">
            <v>41670</v>
          </cell>
          <cell r="E39">
            <v>87.55</v>
          </cell>
          <cell r="F39">
            <v>8.02</v>
          </cell>
          <cell r="G39">
            <v>3.92</v>
          </cell>
          <cell r="H39">
            <v>99.49</v>
          </cell>
          <cell r="I39">
            <v>0.85799999999999998</v>
          </cell>
        </row>
        <row r="40">
          <cell r="A40">
            <v>37</v>
          </cell>
          <cell r="B40" t="str">
            <v>1401032</v>
          </cell>
          <cell r="C40">
            <v>41670</v>
          </cell>
          <cell r="D40">
            <v>41670</v>
          </cell>
          <cell r="E40">
            <v>87.34</v>
          </cell>
          <cell r="F40">
            <v>8.36</v>
          </cell>
          <cell r="G40">
            <v>3.8</v>
          </cell>
          <cell r="H40">
            <v>99.5</v>
          </cell>
          <cell r="I40">
            <v>0.85899999999999999</v>
          </cell>
        </row>
        <row r="41">
          <cell r="A41">
            <v>38</v>
          </cell>
          <cell r="B41" t="str">
            <v>1401033</v>
          </cell>
          <cell r="C41">
            <v>41671</v>
          </cell>
          <cell r="D41">
            <v>41674</v>
          </cell>
          <cell r="E41">
            <v>87.41</v>
          </cell>
          <cell r="F41">
            <v>8.06</v>
          </cell>
          <cell r="G41">
            <v>4.04</v>
          </cell>
          <cell r="H41">
            <v>99.51</v>
          </cell>
          <cell r="I41">
            <v>0.85699999999999998</v>
          </cell>
        </row>
        <row r="42">
          <cell r="A42">
            <v>39</v>
          </cell>
          <cell r="B42" t="str">
            <v>1402001</v>
          </cell>
          <cell r="C42">
            <v>41671</v>
          </cell>
          <cell r="D42">
            <v>41674</v>
          </cell>
          <cell r="E42">
            <v>87.25</v>
          </cell>
          <cell r="F42">
            <v>7.82</v>
          </cell>
          <cell r="G42">
            <v>4.43</v>
          </cell>
          <cell r="H42">
            <v>99.5</v>
          </cell>
          <cell r="I42">
            <v>0.85699999999999998</v>
          </cell>
        </row>
        <row r="43">
          <cell r="A43">
            <v>40</v>
          </cell>
          <cell r="B43" t="str">
            <v>1401002</v>
          </cell>
          <cell r="C43">
            <v>41672</v>
          </cell>
          <cell r="D43">
            <v>41674</v>
          </cell>
          <cell r="E43">
            <v>87.29</v>
          </cell>
          <cell r="F43">
            <v>8.1999999999999993</v>
          </cell>
          <cell r="G43">
            <v>4.01</v>
          </cell>
          <cell r="H43">
            <v>99.500000000000014</v>
          </cell>
          <cell r="I43">
            <v>0.85599999999999998</v>
          </cell>
        </row>
        <row r="44">
          <cell r="A44">
            <v>41</v>
          </cell>
          <cell r="B44" t="str">
            <v>1402003</v>
          </cell>
          <cell r="C44">
            <v>41673</v>
          </cell>
          <cell r="D44">
            <v>41682</v>
          </cell>
          <cell r="E44">
            <v>87.46</v>
          </cell>
          <cell r="F44">
            <v>8.1300000000000008</v>
          </cell>
          <cell r="G44">
            <v>3.9</v>
          </cell>
          <cell r="H44">
            <v>99.49</v>
          </cell>
          <cell r="I44">
            <v>0.85499999999999998</v>
          </cell>
        </row>
        <row r="45">
          <cell r="A45">
            <v>42</v>
          </cell>
          <cell r="B45" t="str">
            <v>1402004</v>
          </cell>
          <cell r="C45">
            <v>41674</v>
          </cell>
          <cell r="D45">
            <v>41682</v>
          </cell>
          <cell r="E45">
            <v>87.65</v>
          </cell>
          <cell r="F45">
            <v>7.66</v>
          </cell>
          <cell r="G45">
            <v>4.1900000000000004</v>
          </cell>
          <cell r="H45">
            <v>99.5</v>
          </cell>
          <cell r="I45">
            <v>0.85899999999999999</v>
          </cell>
        </row>
        <row r="46">
          <cell r="A46">
            <v>43</v>
          </cell>
          <cell r="B46" t="str">
            <v>1402005</v>
          </cell>
          <cell r="C46">
            <v>41675</v>
          </cell>
          <cell r="D46">
            <v>41682</v>
          </cell>
          <cell r="E46">
            <v>87.85</v>
          </cell>
          <cell r="F46">
            <v>7.45</v>
          </cell>
          <cell r="G46">
            <v>4.1900000000000004</v>
          </cell>
          <cell r="H46">
            <v>99.49</v>
          </cell>
          <cell r="I46">
            <v>0.85799999999999998</v>
          </cell>
        </row>
        <row r="47">
          <cell r="A47">
            <v>44</v>
          </cell>
          <cell r="B47" t="str">
            <v>1402006</v>
          </cell>
          <cell r="C47">
            <v>41676</v>
          </cell>
          <cell r="D47">
            <v>41682</v>
          </cell>
          <cell r="E47">
            <v>88.48</v>
          </cell>
          <cell r="F47">
            <v>6.59</v>
          </cell>
          <cell r="G47">
            <v>4.42</v>
          </cell>
          <cell r="H47">
            <v>99.490000000000009</v>
          </cell>
          <cell r="I47">
            <v>0.85899999999999999</v>
          </cell>
        </row>
        <row r="48">
          <cell r="A48">
            <v>45</v>
          </cell>
          <cell r="B48" t="str">
            <v>1402007</v>
          </cell>
          <cell r="C48">
            <v>41677</v>
          </cell>
          <cell r="D48">
            <v>41682</v>
          </cell>
          <cell r="E48">
            <v>88.55</v>
          </cell>
          <cell r="F48">
            <v>6.75</v>
          </cell>
          <cell r="G48">
            <v>4.2</v>
          </cell>
          <cell r="H48">
            <v>99.5</v>
          </cell>
          <cell r="I48">
            <v>0.85899999999999999</v>
          </cell>
        </row>
        <row r="49">
          <cell r="A49">
            <v>46</v>
          </cell>
          <cell r="B49" t="str">
            <v>1402008</v>
          </cell>
          <cell r="C49">
            <v>41678</v>
          </cell>
          <cell r="D49">
            <v>41682</v>
          </cell>
          <cell r="E49">
            <v>88.85</v>
          </cell>
          <cell r="F49">
            <v>6.21</v>
          </cell>
          <cell r="G49">
            <v>4.4400000000000004</v>
          </cell>
          <cell r="H49">
            <v>99.499999999999986</v>
          </cell>
          <cell r="I49">
            <v>0.86</v>
          </cell>
        </row>
        <row r="50">
          <cell r="A50">
            <v>47</v>
          </cell>
          <cell r="B50" t="str">
            <v>1402009</v>
          </cell>
          <cell r="C50">
            <v>41679</v>
          </cell>
          <cell r="D50">
            <v>41682</v>
          </cell>
          <cell r="E50">
            <v>88.66</v>
          </cell>
          <cell r="F50">
            <v>6.47</v>
          </cell>
          <cell r="G50">
            <v>4.37</v>
          </cell>
          <cell r="H50">
            <v>99.5</v>
          </cell>
          <cell r="I50">
            <v>0.86</v>
          </cell>
        </row>
        <row r="51">
          <cell r="A51">
            <v>48</v>
          </cell>
          <cell r="B51" t="str">
            <v>1402010</v>
          </cell>
          <cell r="C51">
            <v>41679</v>
          </cell>
          <cell r="D51">
            <v>41682</v>
          </cell>
          <cell r="E51">
            <v>88.66</v>
          </cell>
          <cell r="F51">
            <v>6.81</v>
          </cell>
          <cell r="G51">
            <v>4.03</v>
          </cell>
          <cell r="H51">
            <v>99.5</v>
          </cell>
          <cell r="I51">
            <v>0.86</v>
          </cell>
        </row>
        <row r="52">
          <cell r="A52">
            <v>49</v>
          </cell>
          <cell r="B52" t="str">
            <v>1402011</v>
          </cell>
          <cell r="C52">
            <v>41680</v>
          </cell>
          <cell r="D52">
            <v>41682</v>
          </cell>
          <cell r="E52">
            <v>88.72</v>
          </cell>
          <cell r="F52">
            <v>6.71</v>
          </cell>
          <cell r="G52">
            <v>4.07</v>
          </cell>
          <cell r="H52">
            <v>99.5</v>
          </cell>
          <cell r="I52">
            <v>0.86099999999999999</v>
          </cell>
        </row>
        <row r="53">
          <cell r="A53">
            <v>50</v>
          </cell>
          <cell r="B53" t="str">
            <v>1402012</v>
          </cell>
          <cell r="C53">
            <v>41681</v>
          </cell>
          <cell r="D53">
            <v>41682</v>
          </cell>
          <cell r="E53">
            <v>88.67</v>
          </cell>
          <cell r="F53">
            <v>6.39</v>
          </cell>
          <cell r="G53">
            <v>4.4400000000000004</v>
          </cell>
          <cell r="H53">
            <v>99.5</v>
          </cell>
          <cell r="I53">
            <v>0.86099999999999999</v>
          </cell>
        </row>
        <row r="54">
          <cell r="A54">
            <v>51</v>
          </cell>
          <cell r="B54" t="str">
            <v>1402013</v>
          </cell>
          <cell r="C54">
            <v>41682</v>
          </cell>
          <cell r="D54">
            <v>41688</v>
          </cell>
          <cell r="E54">
            <v>88.66</v>
          </cell>
          <cell r="F54">
            <v>6.51</v>
          </cell>
          <cell r="G54">
            <v>4.34</v>
          </cell>
          <cell r="H54">
            <v>99.51</v>
          </cell>
          <cell r="I54">
            <v>0.86099999999999999</v>
          </cell>
        </row>
        <row r="55">
          <cell r="A55">
            <v>52</v>
          </cell>
          <cell r="B55" t="str">
            <v>1402014</v>
          </cell>
          <cell r="C55">
            <v>41683</v>
          </cell>
          <cell r="D55">
            <v>41688</v>
          </cell>
          <cell r="E55">
            <v>88.45</v>
          </cell>
          <cell r="F55">
            <v>6.93</v>
          </cell>
          <cell r="G55">
            <v>4.13</v>
          </cell>
          <cell r="H55">
            <v>99.509999999999991</v>
          </cell>
          <cell r="I55">
            <v>0.86</v>
          </cell>
        </row>
        <row r="56">
          <cell r="A56">
            <v>53</v>
          </cell>
          <cell r="B56" t="str">
            <v>1402015</v>
          </cell>
          <cell r="C56">
            <v>41684</v>
          </cell>
          <cell r="D56">
            <v>41688</v>
          </cell>
          <cell r="E56">
            <v>88.56</v>
          </cell>
          <cell r="F56">
            <v>6.32</v>
          </cell>
          <cell r="G56">
            <v>4.62</v>
          </cell>
          <cell r="H56">
            <v>99.5</v>
          </cell>
          <cell r="I56">
            <v>0.86</v>
          </cell>
        </row>
        <row r="57">
          <cell r="A57">
            <v>54</v>
          </cell>
          <cell r="B57" t="str">
            <v>1402016</v>
          </cell>
          <cell r="C57">
            <v>41685</v>
          </cell>
          <cell r="D57">
            <v>41688</v>
          </cell>
          <cell r="E57">
            <v>88.63</v>
          </cell>
          <cell r="F57">
            <v>6.62</v>
          </cell>
          <cell r="G57">
            <v>4.25</v>
          </cell>
          <cell r="H57">
            <v>99.5</v>
          </cell>
          <cell r="I57">
            <v>0.86099999999999999</v>
          </cell>
        </row>
        <row r="58">
          <cell r="A58">
            <v>55</v>
          </cell>
          <cell r="B58" t="str">
            <v>1402017</v>
          </cell>
          <cell r="C58">
            <v>41686</v>
          </cell>
          <cell r="D58">
            <v>41688</v>
          </cell>
          <cell r="E58">
            <v>88.45</v>
          </cell>
          <cell r="F58">
            <v>6.95</v>
          </cell>
          <cell r="G58">
            <v>4.0999999999999996</v>
          </cell>
          <cell r="H58">
            <v>99.5</v>
          </cell>
          <cell r="I58">
            <v>0.86099999999999999</v>
          </cell>
        </row>
        <row r="59">
          <cell r="A59">
            <v>56</v>
          </cell>
          <cell r="B59" t="str">
            <v>1402018</v>
          </cell>
          <cell r="C59">
            <v>41686</v>
          </cell>
          <cell r="D59">
            <v>41688</v>
          </cell>
          <cell r="E59">
            <v>87.84</v>
          </cell>
          <cell r="F59">
            <v>7.41</v>
          </cell>
          <cell r="G59">
            <v>4.25</v>
          </cell>
          <cell r="H59">
            <v>99.5</v>
          </cell>
          <cell r="I59">
            <v>0.86099999999999999</v>
          </cell>
        </row>
        <row r="60">
          <cell r="A60">
            <v>57</v>
          </cell>
          <cell r="B60" t="str">
            <v>1402019</v>
          </cell>
          <cell r="C60">
            <v>41687</v>
          </cell>
          <cell r="D60">
            <v>41688</v>
          </cell>
          <cell r="E60">
            <v>87.54</v>
          </cell>
          <cell r="F60">
            <v>7.9</v>
          </cell>
          <cell r="G60">
            <v>4.0599999999999996</v>
          </cell>
          <cell r="H60">
            <v>99.500000000000014</v>
          </cell>
          <cell r="I60">
            <v>0.85899999999999999</v>
          </cell>
        </row>
        <row r="61">
          <cell r="A61">
            <v>58</v>
          </cell>
          <cell r="B61" t="str">
            <v>1402020</v>
          </cell>
          <cell r="C61">
            <v>41688</v>
          </cell>
          <cell r="D61">
            <v>41690</v>
          </cell>
          <cell r="E61">
            <v>87.67</v>
          </cell>
          <cell r="F61">
            <v>7.74</v>
          </cell>
          <cell r="G61">
            <v>4.09</v>
          </cell>
          <cell r="H61">
            <v>99.5</v>
          </cell>
          <cell r="I61">
            <v>0.85899999999999999</v>
          </cell>
        </row>
        <row r="62">
          <cell r="A62">
            <v>59</v>
          </cell>
          <cell r="B62" t="str">
            <v>1402021</v>
          </cell>
          <cell r="C62">
            <v>41689</v>
          </cell>
          <cell r="D62">
            <v>41690</v>
          </cell>
          <cell r="E62">
            <v>87.76</v>
          </cell>
          <cell r="F62">
            <v>7.78</v>
          </cell>
          <cell r="G62">
            <v>3.96</v>
          </cell>
          <cell r="H62">
            <v>99.5</v>
          </cell>
          <cell r="I62">
            <v>0.86199999999999999</v>
          </cell>
        </row>
        <row r="63">
          <cell r="A63">
            <v>60</v>
          </cell>
          <cell r="B63" t="str">
            <v>1402022</v>
          </cell>
          <cell r="C63">
            <v>41690</v>
          </cell>
          <cell r="D63">
            <v>41691</v>
          </cell>
          <cell r="E63">
            <v>88.24</v>
          </cell>
          <cell r="F63">
            <v>7.31</v>
          </cell>
          <cell r="G63">
            <v>3.94</v>
          </cell>
          <cell r="H63">
            <v>99.49</v>
          </cell>
          <cell r="I63">
            <v>0.86099999999999999</v>
          </cell>
        </row>
        <row r="64">
          <cell r="A64">
            <v>61</v>
          </cell>
          <cell r="B64" t="str">
            <v>1402023</v>
          </cell>
          <cell r="C64">
            <v>41691</v>
          </cell>
          <cell r="D64">
            <v>41691</v>
          </cell>
          <cell r="E64">
            <v>88</v>
          </cell>
          <cell r="F64">
            <v>7.61</v>
          </cell>
          <cell r="G64">
            <v>3.89</v>
          </cell>
          <cell r="H64">
            <v>99.5</v>
          </cell>
          <cell r="I64">
            <v>0.86</v>
          </cell>
        </row>
        <row r="65">
          <cell r="A65">
            <v>62</v>
          </cell>
          <cell r="B65" t="str">
            <v>1402024</v>
          </cell>
          <cell r="C65">
            <v>41691</v>
          </cell>
          <cell r="D65">
            <v>41695</v>
          </cell>
          <cell r="E65">
            <v>87.63</v>
          </cell>
          <cell r="F65">
            <v>7.93</v>
          </cell>
          <cell r="G65">
            <v>3.93</v>
          </cell>
          <cell r="H65">
            <v>99.490000000000009</v>
          </cell>
          <cell r="I65">
            <v>0.86</v>
          </cell>
        </row>
        <row r="66">
          <cell r="A66">
            <v>63</v>
          </cell>
          <cell r="B66" t="str">
            <v>1402025</v>
          </cell>
          <cell r="C66">
            <v>41692</v>
          </cell>
          <cell r="D66">
            <v>41695</v>
          </cell>
          <cell r="E66">
            <v>87.32</v>
          </cell>
          <cell r="F66">
            <v>7.96</v>
          </cell>
          <cell r="G66">
            <v>4.21</v>
          </cell>
          <cell r="H66">
            <v>99.489999999999981</v>
          </cell>
          <cell r="I66">
            <v>0.85899999999999999</v>
          </cell>
        </row>
        <row r="67">
          <cell r="A67">
            <v>64</v>
          </cell>
          <cell r="B67" t="str">
            <v>1402026</v>
          </cell>
          <cell r="C67">
            <v>41693</v>
          </cell>
          <cell r="D67">
            <v>41695</v>
          </cell>
          <cell r="E67">
            <v>87.32</v>
          </cell>
          <cell r="F67">
            <v>7.53</v>
          </cell>
          <cell r="G67">
            <v>4.6500000000000004</v>
          </cell>
          <cell r="H67">
            <v>99.5</v>
          </cell>
          <cell r="I67">
            <v>0.85899999999999999</v>
          </cell>
        </row>
        <row r="68">
          <cell r="A68">
            <v>65</v>
          </cell>
          <cell r="B68" t="str">
            <v>1402027</v>
          </cell>
          <cell r="C68">
            <v>41694</v>
          </cell>
          <cell r="D68">
            <v>41695</v>
          </cell>
          <cell r="E68">
            <v>87.32</v>
          </cell>
          <cell r="F68">
            <v>8.07</v>
          </cell>
          <cell r="G68">
            <v>4.1100000000000003</v>
          </cell>
          <cell r="H68">
            <v>99.499999999999986</v>
          </cell>
          <cell r="I68">
            <v>0.85899999999999999</v>
          </cell>
        </row>
        <row r="69">
          <cell r="A69">
            <v>66</v>
          </cell>
          <cell r="B69" t="str">
            <v>1402028</v>
          </cell>
          <cell r="C69">
            <v>41696</v>
          </cell>
          <cell r="D69">
            <v>41702</v>
          </cell>
          <cell r="E69">
            <v>86.85</v>
          </cell>
          <cell r="F69">
            <v>8.7100000000000009</v>
          </cell>
          <cell r="G69">
            <v>3.93</v>
          </cell>
          <cell r="H69">
            <v>99.490000000000009</v>
          </cell>
          <cell r="I69">
            <v>0.85799999999999998</v>
          </cell>
        </row>
        <row r="70">
          <cell r="A70">
            <v>67</v>
          </cell>
          <cell r="B70" t="str">
            <v>1402029</v>
          </cell>
          <cell r="C70">
            <v>41697</v>
          </cell>
          <cell r="D70">
            <v>41702</v>
          </cell>
          <cell r="E70">
            <v>86.72</v>
          </cell>
          <cell r="F70">
            <v>9</v>
          </cell>
          <cell r="G70">
            <v>3.78</v>
          </cell>
          <cell r="H70">
            <v>99.5</v>
          </cell>
          <cell r="I70">
            <v>0.85799999999999998</v>
          </cell>
        </row>
        <row r="71">
          <cell r="A71">
            <v>68</v>
          </cell>
          <cell r="B71" t="str">
            <v>1402030</v>
          </cell>
          <cell r="C71">
            <v>41698</v>
          </cell>
          <cell r="D71">
            <v>41702</v>
          </cell>
          <cell r="E71">
            <v>87.45</v>
          </cell>
          <cell r="F71">
            <v>7.88</v>
          </cell>
          <cell r="G71">
            <v>4.17</v>
          </cell>
          <cell r="H71">
            <v>99.5</v>
          </cell>
          <cell r="I71">
            <v>0.85799999999999998</v>
          </cell>
        </row>
        <row r="72">
          <cell r="A72">
            <v>69</v>
          </cell>
          <cell r="B72" t="str">
            <v>1402031</v>
          </cell>
          <cell r="C72">
            <v>41699</v>
          </cell>
          <cell r="D72">
            <v>41702</v>
          </cell>
          <cell r="E72">
            <v>87.54</v>
          </cell>
          <cell r="F72">
            <v>7.9</v>
          </cell>
          <cell r="G72">
            <v>4.07</v>
          </cell>
          <cell r="H72">
            <v>99.510000000000019</v>
          </cell>
          <cell r="I72">
            <v>0.85899999999999999</v>
          </cell>
        </row>
        <row r="73">
          <cell r="A73">
            <v>70</v>
          </cell>
          <cell r="B73" t="str">
            <v>1403001</v>
          </cell>
          <cell r="C73">
            <v>41700</v>
          </cell>
          <cell r="D73">
            <v>41702</v>
          </cell>
          <cell r="E73">
            <v>87.4</v>
          </cell>
          <cell r="F73">
            <v>7.97</v>
          </cell>
          <cell r="G73">
            <v>4.13</v>
          </cell>
          <cell r="H73">
            <v>99.5</v>
          </cell>
          <cell r="I73">
            <v>0.85799999999999998</v>
          </cell>
        </row>
        <row r="74">
          <cell r="A74">
            <v>71</v>
          </cell>
          <cell r="B74" t="str">
            <v>1403002</v>
          </cell>
          <cell r="C74">
            <v>41701</v>
          </cell>
          <cell r="D74">
            <v>41702</v>
          </cell>
          <cell r="E74">
            <v>87.49</v>
          </cell>
          <cell r="F74">
            <v>7.91</v>
          </cell>
          <cell r="G74">
            <v>4.0999999999999996</v>
          </cell>
          <cell r="H74">
            <v>99.499999999999986</v>
          </cell>
          <cell r="I74">
            <v>0.85799999999999998</v>
          </cell>
        </row>
        <row r="75">
          <cell r="A75">
            <v>72</v>
          </cell>
          <cell r="B75" t="str">
            <v>1403003</v>
          </cell>
          <cell r="C75">
            <v>41701</v>
          </cell>
          <cell r="D75">
            <v>41703</v>
          </cell>
          <cell r="E75">
            <v>88.25</v>
          </cell>
          <cell r="F75">
            <v>7.18</v>
          </cell>
          <cell r="G75">
            <v>4.07</v>
          </cell>
          <cell r="H75">
            <v>99.5</v>
          </cell>
          <cell r="I75">
            <v>0.86</v>
          </cell>
        </row>
        <row r="76">
          <cell r="A76">
            <v>73</v>
          </cell>
          <cell r="B76" t="str">
            <v>1403004</v>
          </cell>
          <cell r="C76">
            <v>41702</v>
          </cell>
          <cell r="D76">
            <v>41703</v>
          </cell>
          <cell r="E76">
            <v>87.98</v>
          </cell>
          <cell r="F76">
            <v>7.71</v>
          </cell>
          <cell r="G76">
            <v>3.81</v>
          </cell>
          <cell r="H76">
            <v>99.5</v>
          </cell>
          <cell r="I76">
            <v>0.85899999999999999</v>
          </cell>
        </row>
        <row r="77">
          <cell r="A77">
            <v>74</v>
          </cell>
          <cell r="B77" t="str">
            <v>1403005</v>
          </cell>
          <cell r="C77">
            <v>41703</v>
          </cell>
          <cell r="D77">
            <v>41705</v>
          </cell>
          <cell r="E77">
            <v>88.09</v>
          </cell>
          <cell r="F77">
            <v>7.31</v>
          </cell>
          <cell r="G77">
            <v>4.1100000000000003</v>
          </cell>
          <cell r="H77">
            <v>99.51</v>
          </cell>
          <cell r="I77">
            <v>0.86</v>
          </cell>
        </row>
        <row r="78">
          <cell r="A78">
            <v>75</v>
          </cell>
          <cell r="B78" t="str">
            <v>1403006</v>
          </cell>
          <cell r="C78">
            <v>41704</v>
          </cell>
          <cell r="D78">
            <v>41705</v>
          </cell>
          <cell r="E78">
            <v>87.81</v>
          </cell>
          <cell r="F78">
            <v>7.24</v>
          </cell>
          <cell r="G78">
            <v>4.45</v>
          </cell>
          <cell r="H78">
            <v>99.5</v>
          </cell>
          <cell r="I78">
            <v>0.85899999999999999</v>
          </cell>
        </row>
        <row r="79">
          <cell r="A79">
            <v>76</v>
          </cell>
          <cell r="B79" t="str">
            <v>1403007</v>
          </cell>
          <cell r="C79">
            <v>41705</v>
          </cell>
          <cell r="D79">
            <v>41705</v>
          </cell>
          <cell r="E79">
            <v>87.93</v>
          </cell>
          <cell r="F79">
            <v>7.5</v>
          </cell>
          <cell r="G79">
            <v>4.07</v>
          </cell>
          <cell r="H79">
            <v>99.5</v>
          </cell>
          <cell r="I79">
            <v>0.86199999999999999</v>
          </cell>
        </row>
        <row r="80">
          <cell r="A80">
            <v>77</v>
          </cell>
          <cell r="B80" t="str">
            <v>1403008</v>
          </cell>
          <cell r="C80">
            <v>41706</v>
          </cell>
          <cell r="D80">
            <v>41709</v>
          </cell>
          <cell r="E80">
            <v>88.1</v>
          </cell>
          <cell r="F80">
            <v>7.4</v>
          </cell>
          <cell r="G80">
            <v>4</v>
          </cell>
          <cell r="H80">
            <v>99.5</v>
          </cell>
          <cell r="I80">
            <v>0.86099999999999999</v>
          </cell>
        </row>
        <row r="81">
          <cell r="A81">
            <v>78</v>
          </cell>
          <cell r="B81" t="str">
            <v>1403009</v>
          </cell>
          <cell r="C81">
            <v>41706</v>
          </cell>
          <cell r="D81">
            <v>41709</v>
          </cell>
          <cell r="E81">
            <v>87.85</v>
          </cell>
          <cell r="F81">
            <v>7.14</v>
          </cell>
          <cell r="G81">
            <v>4.51</v>
          </cell>
          <cell r="H81">
            <v>99.5</v>
          </cell>
          <cell r="I81">
            <v>0.86</v>
          </cell>
        </row>
        <row r="82">
          <cell r="A82">
            <v>79</v>
          </cell>
          <cell r="B82" t="str">
            <v>1403010</v>
          </cell>
          <cell r="C82">
            <v>41707</v>
          </cell>
          <cell r="D82">
            <v>41709</v>
          </cell>
          <cell r="E82">
            <v>88.37</v>
          </cell>
          <cell r="F82">
            <v>7.02</v>
          </cell>
          <cell r="G82">
            <v>4.1100000000000003</v>
          </cell>
          <cell r="H82">
            <v>99.5</v>
          </cell>
          <cell r="I82">
            <v>0.86099999999999999</v>
          </cell>
        </row>
        <row r="83">
          <cell r="A83">
            <v>80</v>
          </cell>
          <cell r="B83" t="str">
            <v>1403011</v>
          </cell>
          <cell r="C83">
            <v>41708</v>
          </cell>
          <cell r="D83">
            <v>41709</v>
          </cell>
          <cell r="E83">
            <v>88.42</v>
          </cell>
          <cell r="F83">
            <v>6.77</v>
          </cell>
          <cell r="G83">
            <v>4.3099999999999996</v>
          </cell>
          <cell r="H83">
            <v>99.5</v>
          </cell>
          <cell r="I83">
            <v>0.85899999999999999</v>
          </cell>
        </row>
        <row r="84">
          <cell r="A84">
            <v>81</v>
          </cell>
          <cell r="B84" t="str">
            <v>1403012</v>
          </cell>
          <cell r="C84">
            <v>41709</v>
          </cell>
          <cell r="D84">
            <v>41715</v>
          </cell>
          <cell r="E84">
            <v>88.44</v>
          </cell>
          <cell r="F84">
            <v>6.67</v>
          </cell>
          <cell r="G84">
            <v>4.3899999999999997</v>
          </cell>
          <cell r="H84">
            <v>99.5</v>
          </cell>
          <cell r="I84">
            <v>0.86</v>
          </cell>
        </row>
        <row r="85">
          <cell r="A85">
            <v>82</v>
          </cell>
          <cell r="B85" t="str">
            <v>1403013</v>
          </cell>
          <cell r="C85">
            <v>41710</v>
          </cell>
          <cell r="D85">
            <v>41715</v>
          </cell>
          <cell r="E85">
            <v>88.21</v>
          </cell>
          <cell r="F85">
            <v>7.06</v>
          </cell>
          <cell r="G85">
            <v>4.2300000000000004</v>
          </cell>
          <cell r="H85">
            <v>99.5</v>
          </cell>
          <cell r="I85">
            <v>0.85899999999999999</v>
          </cell>
        </row>
        <row r="86">
          <cell r="A86">
            <v>83</v>
          </cell>
          <cell r="B86" t="str">
            <v>1403014</v>
          </cell>
          <cell r="C86">
            <v>41711</v>
          </cell>
          <cell r="D86">
            <v>41715</v>
          </cell>
          <cell r="E86">
            <v>88.2</v>
          </cell>
          <cell r="F86">
            <v>7.14</v>
          </cell>
          <cell r="G86">
            <v>4.16</v>
          </cell>
          <cell r="H86">
            <v>99.5</v>
          </cell>
          <cell r="I86">
            <v>0.85899999999999999</v>
          </cell>
        </row>
        <row r="87">
          <cell r="A87">
            <v>84</v>
          </cell>
          <cell r="B87" t="str">
            <v>1403015</v>
          </cell>
          <cell r="C87">
            <v>41711</v>
          </cell>
          <cell r="D87">
            <v>41715</v>
          </cell>
          <cell r="E87">
            <v>88.15</v>
          </cell>
          <cell r="F87">
            <v>6.81</v>
          </cell>
          <cell r="G87">
            <v>4.54</v>
          </cell>
          <cell r="H87">
            <v>99.500000000000014</v>
          </cell>
          <cell r="I87">
            <v>0.85899999999999999</v>
          </cell>
        </row>
        <row r="88">
          <cell r="A88">
            <v>85</v>
          </cell>
          <cell r="B88" t="str">
            <v>1403016</v>
          </cell>
          <cell r="C88">
            <v>41712</v>
          </cell>
          <cell r="D88">
            <v>41715</v>
          </cell>
          <cell r="E88">
            <v>88</v>
          </cell>
          <cell r="F88">
            <v>7.2</v>
          </cell>
          <cell r="G88">
            <v>4.3</v>
          </cell>
          <cell r="H88">
            <v>99.5</v>
          </cell>
          <cell r="I88">
            <v>0.85899999999999999</v>
          </cell>
        </row>
        <row r="89">
          <cell r="A89">
            <v>86</v>
          </cell>
          <cell r="B89" t="str">
            <v>1403017</v>
          </cell>
          <cell r="C89">
            <v>41713</v>
          </cell>
          <cell r="D89">
            <v>41715</v>
          </cell>
          <cell r="E89">
            <v>88.19</v>
          </cell>
          <cell r="F89">
            <v>7.11</v>
          </cell>
          <cell r="G89">
            <v>4.2</v>
          </cell>
          <cell r="H89">
            <v>99.5</v>
          </cell>
          <cell r="I89">
            <v>0.86</v>
          </cell>
        </row>
        <row r="90">
          <cell r="A90">
            <v>87</v>
          </cell>
          <cell r="B90" t="str">
            <v>1403018</v>
          </cell>
          <cell r="C90">
            <v>41714</v>
          </cell>
          <cell r="D90">
            <v>41715</v>
          </cell>
          <cell r="E90">
            <v>88.15</v>
          </cell>
          <cell r="F90">
            <v>7.03</v>
          </cell>
          <cell r="G90">
            <v>4.32</v>
          </cell>
          <cell r="H90">
            <v>99.5</v>
          </cell>
          <cell r="I90">
            <v>0.86</v>
          </cell>
        </row>
        <row r="91">
          <cell r="A91">
            <v>88</v>
          </cell>
          <cell r="B91" t="str">
            <v>1403019</v>
          </cell>
          <cell r="C91">
            <v>41715</v>
          </cell>
          <cell r="D91">
            <v>41722</v>
          </cell>
          <cell r="E91">
            <v>88.04</v>
          </cell>
          <cell r="F91">
            <v>7.26</v>
          </cell>
          <cell r="G91">
            <v>4.2</v>
          </cell>
          <cell r="H91">
            <v>99.500000000000014</v>
          </cell>
          <cell r="I91">
            <v>0.85699999999999998</v>
          </cell>
        </row>
        <row r="92">
          <cell r="A92">
            <v>89</v>
          </cell>
          <cell r="B92" t="str">
            <v>1403020</v>
          </cell>
          <cell r="C92">
            <v>41716</v>
          </cell>
          <cell r="D92">
            <v>41722</v>
          </cell>
          <cell r="E92">
            <v>87.78</v>
          </cell>
          <cell r="F92">
            <v>7.07</v>
          </cell>
          <cell r="G92">
            <v>4.6500000000000004</v>
          </cell>
          <cell r="H92">
            <v>99.5</v>
          </cell>
          <cell r="I92">
            <v>0.85699999999999998</v>
          </cell>
        </row>
        <row r="93">
          <cell r="A93">
            <v>90</v>
          </cell>
          <cell r="B93" t="str">
            <v>1403021</v>
          </cell>
          <cell r="C93">
            <v>41716</v>
          </cell>
          <cell r="D93">
            <v>41722</v>
          </cell>
          <cell r="E93">
            <v>87.6</v>
          </cell>
          <cell r="F93">
            <v>7.4</v>
          </cell>
          <cell r="G93">
            <v>4.5</v>
          </cell>
          <cell r="H93">
            <v>99.5</v>
          </cell>
          <cell r="I93">
            <v>0.85699999999999998</v>
          </cell>
        </row>
        <row r="94">
          <cell r="A94">
            <v>91</v>
          </cell>
          <cell r="B94" t="str">
            <v>1403022</v>
          </cell>
          <cell r="C94">
            <v>41717</v>
          </cell>
          <cell r="D94">
            <v>41722</v>
          </cell>
          <cell r="E94">
            <v>87.05</v>
          </cell>
          <cell r="F94">
            <v>7.39</v>
          </cell>
          <cell r="G94">
            <v>5.0599999999999996</v>
          </cell>
          <cell r="H94">
            <v>99.5</v>
          </cell>
          <cell r="I94">
            <v>0.85699999999999998</v>
          </cell>
        </row>
        <row r="95">
          <cell r="A95">
            <v>92</v>
          </cell>
          <cell r="B95" t="str">
            <v>1403023</v>
          </cell>
          <cell r="C95">
            <v>41718</v>
          </cell>
          <cell r="D95">
            <v>41723</v>
          </cell>
          <cell r="E95">
            <v>87.3</v>
          </cell>
          <cell r="F95">
            <v>7.69</v>
          </cell>
          <cell r="G95">
            <v>4.5199999999999996</v>
          </cell>
          <cell r="H95">
            <v>99.509999999999991</v>
          </cell>
          <cell r="I95">
            <v>0.85799999999999998</v>
          </cell>
        </row>
        <row r="96">
          <cell r="A96">
            <v>93</v>
          </cell>
          <cell r="B96" t="str">
            <v>1403024</v>
          </cell>
          <cell r="C96">
            <v>41719</v>
          </cell>
          <cell r="D96">
            <v>41723</v>
          </cell>
          <cell r="E96">
            <v>87</v>
          </cell>
          <cell r="F96">
            <v>8.02</v>
          </cell>
          <cell r="G96">
            <v>4.4800000000000004</v>
          </cell>
          <cell r="H96">
            <v>99.5</v>
          </cell>
          <cell r="I96">
            <v>0.85799999999999998</v>
          </cell>
        </row>
        <row r="97">
          <cell r="A97">
            <v>94</v>
          </cell>
          <cell r="B97" t="str">
            <v>1403025</v>
          </cell>
          <cell r="C97">
            <v>41720</v>
          </cell>
          <cell r="D97">
            <v>41723</v>
          </cell>
          <cell r="E97">
            <v>87.12</v>
          </cell>
          <cell r="F97">
            <v>8.24</v>
          </cell>
          <cell r="G97">
            <v>4.1399999999999997</v>
          </cell>
          <cell r="H97">
            <v>99.5</v>
          </cell>
          <cell r="I97">
            <v>0.85799999999999998</v>
          </cell>
        </row>
        <row r="98">
          <cell r="A98">
            <v>95</v>
          </cell>
          <cell r="B98" t="str">
            <v>1403026</v>
          </cell>
          <cell r="C98">
            <v>41721</v>
          </cell>
          <cell r="D98">
            <v>41724</v>
          </cell>
          <cell r="E98">
            <v>86.93</v>
          </cell>
          <cell r="F98">
            <v>8.4</v>
          </cell>
          <cell r="G98">
            <v>4.17</v>
          </cell>
          <cell r="H98">
            <v>99.500000000000014</v>
          </cell>
          <cell r="I98">
            <v>0.85599999999999998</v>
          </cell>
        </row>
        <row r="99">
          <cell r="A99">
            <v>96</v>
          </cell>
          <cell r="B99" t="str">
            <v>1403027</v>
          </cell>
          <cell r="C99">
            <v>41722</v>
          </cell>
          <cell r="D99">
            <v>41724</v>
          </cell>
          <cell r="E99">
            <v>87.13</v>
          </cell>
          <cell r="F99">
            <v>8.01</v>
          </cell>
          <cell r="G99">
            <v>4.37</v>
          </cell>
          <cell r="H99">
            <v>99.51</v>
          </cell>
          <cell r="I99">
            <v>0.85699999999999998</v>
          </cell>
        </row>
        <row r="100">
          <cell r="A100">
            <v>97</v>
          </cell>
          <cell r="B100" t="str">
            <v>1403028</v>
          </cell>
          <cell r="C100">
            <v>41722</v>
          </cell>
          <cell r="D100">
            <v>41724</v>
          </cell>
          <cell r="E100">
            <v>87.13</v>
          </cell>
          <cell r="F100">
            <v>8.01</v>
          </cell>
          <cell r="G100">
            <v>4.37</v>
          </cell>
          <cell r="H100">
            <v>99.51</v>
          </cell>
          <cell r="I100">
            <v>0.85699999999999998</v>
          </cell>
        </row>
        <row r="101">
          <cell r="A101">
            <v>98</v>
          </cell>
          <cell r="B101" t="str">
            <v>1403029</v>
          </cell>
          <cell r="C101">
            <v>41723</v>
          </cell>
          <cell r="D101">
            <v>41724</v>
          </cell>
          <cell r="E101">
            <v>86.56</v>
          </cell>
          <cell r="F101">
            <v>8.34</v>
          </cell>
          <cell r="G101">
            <v>4.5999999999999996</v>
          </cell>
          <cell r="H101">
            <v>99.5</v>
          </cell>
          <cell r="I101">
            <v>0.85699999999999998</v>
          </cell>
        </row>
        <row r="102">
          <cell r="A102">
            <v>99</v>
          </cell>
          <cell r="B102" t="str">
            <v>1403030</v>
          </cell>
          <cell r="C102">
            <v>41724</v>
          </cell>
          <cell r="D102">
            <v>41729</v>
          </cell>
          <cell r="E102">
            <v>86.96</v>
          </cell>
          <cell r="F102">
            <v>8</v>
          </cell>
          <cell r="G102">
            <v>4.54</v>
          </cell>
          <cell r="H102">
            <v>99.5</v>
          </cell>
          <cell r="I102">
            <v>0.85499999999999998</v>
          </cell>
        </row>
        <row r="103">
          <cell r="A103">
            <v>100</v>
          </cell>
          <cell r="B103" t="str">
            <v>1403031</v>
          </cell>
          <cell r="C103">
            <v>41725</v>
          </cell>
          <cell r="D103">
            <v>41729</v>
          </cell>
          <cell r="E103">
            <v>86.77</v>
          </cell>
          <cell r="F103">
            <v>8.0399999999999991</v>
          </cell>
          <cell r="G103">
            <v>4.6900000000000004</v>
          </cell>
          <cell r="H103">
            <v>99.5</v>
          </cell>
          <cell r="I103">
            <v>0.85499999999999998</v>
          </cell>
        </row>
        <row r="104">
          <cell r="A104">
            <v>101</v>
          </cell>
          <cell r="B104" t="str">
            <v>1403032</v>
          </cell>
          <cell r="C104">
            <v>41726</v>
          </cell>
          <cell r="D104">
            <v>41730</v>
          </cell>
          <cell r="E104">
            <v>86.95</v>
          </cell>
          <cell r="F104">
            <v>8.4499999999999993</v>
          </cell>
          <cell r="G104">
            <v>4.1100000000000003</v>
          </cell>
          <cell r="H104">
            <v>99.51</v>
          </cell>
          <cell r="I104">
            <v>0.85699999999999998</v>
          </cell>
        </row>
        <row r="105">
          <cell r="A105">
            <v>102</v>
          </cell>
          <cell r="B105" t="str">
            <v>1403033</v>
          </cell>
          <cell r="C105">
            <v>41727</v>
          </cell>
          <cell r="D105">
            <v>41730</v>
          </cell>
          <cell r="E105">
            <v>87.14</v>
          </cell>
          <cell r="F105">
            <v>7.84</v>
          </cell>
          <cell r="G105">
            <v>4.5199999999999996</v>
          </cell>
          <cell r="H105">
            <v>99.5</v>
          </cell>
          <cell r="I105">
            <v>0.85599999999999998</v>
          </cell>
        </row>
        <row r="106">
          <cell r="A106">
            <v>103</v>
          </cell>
          <cell r="B106" t="str">
            <v>1403034</v>
          </cell>
          <cell r="C106">
            <v>41728</v>
          </cell>
          <cell r="D106">
            <v>41730</v>
          </cell>
          <cell r="E106">
            <v>87.1</v>
          </cell>
          <cell r="F106">
            <v>7.79</v>
          </cell>
          <cell r="G106">
            <v>4.5999999999999996</v>
          </cell>
          <cell r="H106">
            <v>99.49</v>
          </cell>
          <cell r="I106">
            <v>0.85599999999999998</v>
          </cell>
        </row>
        <row r="107">
          <cell r="A107">
            <v>104</v>
          </cell>
          <cell r="B107" t="str">
            <v>1403035</v>
          </cell>
          <cell r="C107">
            <v>41729</v>
          </cell>
          <cell r="D107">
            <v>41733</v>
          </cell>
          <cell r="E107">
            <v>87.27</v>
          </cell>
          <cell r="F107">
            <v>7.45</v>
          </cell>
          <cell r="G107">
            <v>4.78</v>
          </cell>
          <cell r="H107">
            <v>99.5</v>
          </cell>
          <cell r="I107">
            <v>0.85699999999999998</v>
          </cell>
        </row>
        <row r="108">
          <cell r="A108">
            <v>105</v>
          </cell>
          <cell r="B108" t="str">
            <v>1403036</v>
          </cell>
          <cell r="C108">
            <v>41730</v>
          </cell>
          <cell r="D108">
            <v>41733</v>
          </cell>
          <cell r="E108">
            <v>87.2</v>
          </cell>
          <cell r="F108">
            <v>7.64</v>
          </cell>
          <cell r="G108">
            <v>4.66</v>
          </cell>
          <cell r="H108">
            <v>99.5</v>
          </cell>
          <cell r="I108">
            <v>0.85899999999999999</v>
          </cell>
        </row>
        <row r="109">
          <cell r="A109">
            <v>106</v>
          </cell>
          <cell r="B109" t="str">
            <v>1404001</v>
          </cell>
          <cell r="C109">
            <v>41731</v>
          </cell>
          <cell r="D109">
            <v>41733</v>
          </cell>
          <cell r="E109">
            <v>87.62</v>
          </cell>
          <cell r="F109">
            <v>7.41</v>
          </cell>
          <cell r="G109">
            <v>4.47</v>
          </cell>
          <cell r="H109">
            <v>99.5</v>
          </cell>
          <cell r="I109">
            <v>0.85899999999999999</v>
          </cell>
        </row>
        <row r="110">
          <cell r="A110">
            <v>107</v>
          </cell>
          <cell r="B110" t="str">
            <v>1404002</v>
          </cell>
          <cell r="C110">
            <v>41732</v>
          </cell>
          <cell r="D110">
            <v>41738</v>
          </cell>
          <cell r="E110">
            <v>87.88</v>
          </cell>
          <cell r="F110">
            <v>7.15</v>
          </cell>
          <cell r="G110">
            <v>4.4800000000000004</v>
          </cell>
          <cell r="H110">
            <v>99.51</v>
          </cell>
          <cell r="I110">
            <v>0.85799999999999998</v>
          </cell>
        </row>
        <row r="111">
          <cell r="A111">
            <v>108</v>
          </cell>
          <cell r="B111" t="str">
            <v>1404003</v>
          </cell>
          <cell r="C111">
            <v>41732</v>
          </cell>
          <cell r="D111">
            <v>41738</v>
          </cell>
          <cell r="E111">
            <v>87.95</v>
          </cell>
          <cell r="F111">
            <v>7.02</v>
          </cell>
          <cell r="G111">
            <v>4.53</v>
          </cell>
          <cell r="H111">
            <v>99.5</v>
          </cell>
          <cell r="I111">
            <v>0.85799999999999998</v>
          </cell>
        </row>
        <row r="112">
          <cell r="A112">
            <v>109</v>
          </cell>
          <cell r="B112" t="str">
            <v>1404004</v>
          </cell>
          <cell r="C112">
            <v>41733</v>
          </cell>
          <cell r="D112">
            <v>41738</v>
          </cell>
          <cell r="E112">
            <v>87.98</v>
          </cell>
          <cell r="F112">
            <v>6.7</v>
          </cell>
          <cell r="G112">
            <v>4.8099999999999996</v>
          </cell>
          <cell r="H112">
            <v>99.490000000000009</v>
          </cell>
          <cell r="I112">
            <v>0.85799999999999998</v>
          </cell>
        </row>
        <row r="113">
          <cell r="A113">
            <v>110</v>
          </cell>
          <cell r="B113" t="str">
            <v>1404005</v>
          </cell>
          <cell r="C113">
            <v>41734</v>
          </cell>
          <cell r="D113">
            <v>41738</v>
          </cell>
          <cell r="E113">
            <v>87.96</v>
          </cell>
          <cell r="F113">
            <v>6.49</v>
          </cell>
          <cell r="G113">
            <v>5.05</v>
          </cell>
          <cell r="H113">
            <v>99.499999999999986</v>
          </cell>
          <cell r="I113">
            <v>0.85799999999999998</v>
          </cell>
        </row>
        <row r="114">
          <cell r="A114">
            <v>111</v>
          </cell>
          <cell r="B114" t="str">
            <v>1404006</v>
          </cell>
          <cell r="C114">
            <v>41735</v>
          </cell>
          <cell r="D114">
            <v>41738</v>
          </cell>
          <cell r="E114">
            <v>88.35</v>
          </cell>
          <cell r="F114">
            <v>6.61</v>
          </cell>
          <cell r="G114">
            <v>4.54</v>
          </cell>
          <cell r="H114">
            <v>99.5</v>
          </cell>
          <cell r="I114">
            <v>0.85799999999999998</v>
          </cell>
        </row>
        <row r="115">
          <cell r="A115">
            <v>112</v>
          </cell>
          <cell r="B115" t="str">
            <v>1404007</v>
          </cell>
          <cell r="C115">
            <v>41736</v>
          </cell>
          <cell r="D115">
            <v>41738</v>
          </cell>
          <cell r="E115">
            <v>88.51</v>
          </cell>
          <cell r="F115">
            <v>6.49</v>
          </cell>
          <cell r="G115">
            <v>4.5</v>
          </cell>
          <cell r="H115">
            <v>99.5</v>
          </cell>
          <cell r="I115">
            <v>0.85799999999999998</v>
          </cell>
        </row>
        <row r="116">
          <cell r="A116">
            <v>113</v>
          </cell>
          <cell r="B116" t="str">
            <v>1404008</v>
          </cell>
          <cell r="C116">
            <v>41736</v>
          </cell>
          <cell r="D116">
            <v>41738</v>
          </cell>
          <cell r="E116">
            <v>88.3</v>
          </cell>
          <cell r="F116">
            <v>6.54</v>
          </cell>
          <cell r="G116">
            <v>4.67</v>
          </cell>
          <cell r="H116">
            <v>99.51</v>
          </cell>
          <cell r="I116">
            <v>0.85799999999999998</v>
          </cell>
        </row>
        <row r="117">
          <cell r="A117">
            <v>114</v>
          </cell>
          <cell r="B117" t="str">
            <v>1404009</v>
          </cell>
          <cell r="C117">
            <v>41737</v>
          </cell>
          <cell r="D117">
            <v>41740</v>
          </cell>
          <cell r="E117">
            <v>88.32</v>
          </cell>
          <cell r="F117">
            <v>6.31</v>
          </cell>
          <cell r="G117">
            <v>4.88</v>
          </cell>
          <cell r="H117">
            <v>99.509999999999991</v>
          </cell>
          <cell r="I117">
            <v>0.86</v>
          </cell>
        </row>
        <row r="118">
          <cell r="A118">
            <v>115</v>
          </cell>
          <cell r="B118" t="str">
            <v>1404010</v>
          </cell>
          <cell r="C118">
            <v>41738</v>
          </cell>
          <cell r="D118">
            <v>41740</v>
          </cell>
          <cell r="E118">
            <v>88.3</v>
          </cell>
          <cell r="F118">
            <v>6.63</v>
          </cell>
          <cell r="G118">
            <v>4.57</v>
          </cell>
          <cell r="H118">
            <v>99.5</v>
          </cell>
          <cell r="I118">
            <v>0.85899999999999999</v>
          </cell>
        </row>
        <row r="119">
          <cell r="A119">
            <v>116</v>
          </cell>
          <cell r="B119" t="str">
            <v>1404011</v>
          </cell>
          <cell r="C119">
            <v>41739</v>
          </cell>
          <cell r="D119">
            <v>41740</v>
          </cell>
          <cell r="E119">
            <v>88.3</v>
          </cell>
          <cell r="F119">
            <v>6.51</v>
          </cell>
          <cell r="G119">
            <v>4.6900000000000004</v>
          </cell>
          <cell r="H119">
            <v>99.5</v>
          </cell>
          <cell r="I119">
            <v>0.86</v>
          </cell>
        </row>
        <row r="120">
          <cell r="A120">
            <v>117</v>
          </cell>
          <cell r="B120" t="str">
            <v>1404012</v>
          </cell>
          <cell r="C120">
            <v>41740</v>
          </cell>
          <cell r="D120">
            <v>41740</v>
          </cell>
          <cell r="E120">
            <v>88.31</v>
          </cell>
          <cell r="F120">
            <v>6.23</v>
          </cell>
          <cell r="G120">
            <v>4.96</v>
          </cell>
          <cell r="H120">
            <v>99.5</v>
          </cell>
          <cell r="I120">
            <v>0.85899999999999999</v>
          </cell>
        </row>
        <row r="121">
          <cell r="A121">
            <v>118</v>
          </cell>
          <cell r="B121" t="str">
            <v>1404013</v>
          </cell>
          <cell r="C121">
            <v>41741</v>
          </cell>
          <cell r="D121">
            <v>41743</v>
          </cell>
          <cell r="E121">
            <v>88.25</v>
          </cell>
          <cell r="F121">
            <v>6.67</v>
          </cell>
          <cell r="G121">
            <v>4.59</v>
          </cell>
          <cell r="H121">
            <v>99.51</v>
          </cell>
          <cell r="I121">
            <v>0.86</v>
          </cell>
        </row>
        <row r="122">
          <cell r="A122">
            <v>119</v>
          </cell>
          <cell r="B122" t="str">
            <v>1404014</v>
          </cell>
          <cell r="C122">
            <v>41741</v>
          </cell>
          <cell r="D122">
            <v>41743</v>
          </cell>
          <cell r="E122">
            <v>88.27</v>
          </cell>
          <cell r="F122">
            <v>6.53</v>
          </cell>
          <cell r="G122">
            <v>4.7</v>
          </cell>
          <cell r="H122">
            <v>99.5</v>
          </cell>
          <cell r="I122">
            <v>0.86</v>
          </cell>
        </row>
        <row r="123">
          <cell r="A123">
            <v>120</v>
          </cell>
          <cell r="B123" t="str">
            <v>1404015</v>
          </cell>
          <cell r="C123">
            <v>41742</v>
          </cell>
          <cell r="D123">
            <v>41743</v>
          </cell>
          <cell r="E123">
            <v>87.92</v>
          </cell>
          <cell r="F123">
            <v>6.37</v>
          </cell>
          <cell r="G123">
            <v>5.21</v>
          </cell>
          <cell r="H123">
            <v>99.5</v>
          </cell>
          <cell r="I123">
            <v>0.86099999999999999</v>
          </cell>
        </row>
        <row r="124">
          <cell r="A124">
            <v>121</v>
          </cell>
          <cell r="B124" t="str">
            <v>1404016</v>
          </cell>
          <cell r="C124">
            <v>41743</v>
          </cell>
          <cell r="D124">
            <v>41745</v>
          </cell>
          <cell r="E124">
            <v>88.23</v>
          </cell>
          <cell r="F124">
            <v>6.16</v>
          </cell>
          <cell r="G124">
            <v>5.1100000000000003</v>
          </cell>
          <cell r="H124">
            <v>99.5</v>
          </cell>
          <cell r="I124">
            <v>0.85599999999999998</v>
          </cell>
        </row>
        <row r="125">
          <cell r="A125">
            <v>122</v>
          </cell>
          <cell r="B125" t="str">
            <v>1404017</v>
          </cell>
          <cell r="C125">
            <v>41744</v>
          </cell>
          <cell r="D125">
            <v>41751</v>
          </cell>
          <cell r="E125">
            <v>88.55</v>
          </cell>
          <cell r="F125">
            <v>6.32</v>
          </cell>
          <cell r="G125">
            <v>4.63</v>
          </cell>
          <cell r="H125">
            <v>99.5</v>
          </cell>
          <cell r="I125">
            <v>0.86199999999999999</v>
          </cell>
        </row>
        <row r="126">
          <cell r="A126">
            <v>123</v>
          </cell>
          <cell r="B126" t="str">
            <v>1404018</v>
          </cell>
          <cell r="C126">
            <v>41745</v>
          </cell>
          <cell r="D126">
            <v>41751</v>
          </cell>
          <cell r="E126">
            <v>88.59</v>
          </cell>
          <cell r="F126">
            <v>6.44</v>
          </cell>
          <cell r="G126">
            <v>4.47</v>
          </cell>
          <cell r="H126">
            <v>99.5</v>
          </cell>
          <cell r="I126">
            <v>0.86099999999999999</v>
          </cell>
        </row>
        <row r="127">
          <cell r="A127">
            <v>124</v>
          </cell>
          <cell r="B127" t="str">
            <v>1404019</v>
          </cell>
          <cell r="C127">
            <v>41746</v>
          </cell>
          <cell r="D127">
            <v>41751</v>
          </cell>
          <cell r="E127">
            <v>88.65</v>
          </cell>
          <cell r="F127">
            <v>6.7</v>
          </cell>
          <cell r="G127">
            <v>4.1500000000000004</v>
          </cell>
          <cell r="H127">
            <v>99.500000000000014</v>
          </cell>
          <cell r="I127">
            <v>0.86199999999999999</v>
          </cell>
        </row>
        <row r="128">
          <cell r="A128">
            <v>125</v>
          </cell>
          <cell r="B128" t="str">
            <v>1404020</v>
          </cell>
          <cell r="C128">
            <v>41747</v>
          </cell>
          <cell r="D128">
            <v>41751</v>
          </cell>
          <cell r="E128">
            <v>87.97</v>
          </cell>
          <cell r="F128">
            <v>6.93</v>
          </cell>
          <cell r="G128">
            <v>4.59</v>
          </cell>
          <cell r="H128">
            <v>99.490000000000009</v>
          </cell>
          <cell r="I128">
            <v>0.85899999999999999</v>
          </cell>
        </row>
        <row r="129">
          <cell r="A129">
            <v>126</v>
          </cell>
          <cell r="B129" t="str">
            <v>1404021</v>
          </cell>
          <cell r="C129">
            <v>41748</v>
          </cell>
          <cell r="D129">
            <v>41751</v>
          </cell>
          <cell r="E129">
            <v>88.1</v>
          </cell>
          <cell r="F129">
            <v>7.29</v>
          </cell>
          <cell r="G129">
            <v>4.1100000000000003</v>
          </cell>
          <cell r="H129">
            <v>99.5</v>
          </cell>
          <cell r="I129">
            <v>0.86099999999999999</v>
          </cell>
        </row>
        <row r="130">
          <cell r="A130">
            <v>127</v>
          </cell>
          <cell r="B130" t="str">
            <v>1404022</v>
          </cell>
          <cell r="C130">
            <v>41749</v>
          </cell>
          <cell r="D130">
            <v>41751</v>
          </cell>
          <cell r="E130">
            <v>88.2</v>
          </cell>
          <cell r="F130">
            <v>6.74</v>
          </cell>
          <cell r="G130">
            <v>4.5599999999999996</v>
          </cell>
          <cell r="H130">
            <v>99.5</v>
          </cell>
          <cell r="I130">
            <v>0.86</v>
          </cell>
        </row>
        <row r="131">
          <cell r="A131">
            <v>128</v>
          </cell>
          <cell r="B131" t="str">
            <v>1404023</v>
          </cell>
          <cell r="C131">
            <v>41750</v>
          </cell>
          <cell r="D131">
            <v>41752</v>
          </cell>
          <cell r="E131">
            <v>87.57</v>
          </cell>
          <cell r="F131">
            <v>7.18</v>
          </cell>
          <cell r="G131">
            <v>4.75</v>
          </cell>
          <cell r="H131">
            <v>99.5</v>
          </cell>
          <cell r="I131">
            <v>0.85899999999999999</v>
          </cell>
        </row>
        <row r="132">
          <cell r="A132">
            <v>129</v>
          </cell>
          <cell r="B132" t="str">
            <v>1404024</v>
          </cell>
          <cell r="C132">
            <v>41751</v>
          </cell>
          <cell r="D132">
            <v>41752</v>
          </cell>
          <cell r="E132">
            <v>87.55</v>
          </cell>
          <cell r="F132">
            <v>7.43</v>
          </cell>
          <cell r="G132">
            <v>4.51</v>
          </cell>
          <cell r="H132">
            <v>99.49</v>
          </cell>
          <cell r="I132">
            <v>0.85899999999999999</v>
          </cell>
        </row>
        <row r="133">
          <cell r="A133">
            <v>130</v>
          </cell>
          <cell r="B133" t="str">
            <v>1404025</v>
          </cell>
          <cell r="C133">
            <v>41752</v>
          </cell>
          <cell r="D133">
            <v>41752</v>
          </cell>
          <cell r="E133">
            <v>87.39</v>
          </cell>
          <cell r="F133">
            <v>7.3</v>
          </cell>
          <cell r="G133">
            <v>4.8099999999999996</v>
          </cell>
          <cell r="H133">
            <v>99.5</v>
          </cell>
          <cell r="I133">
            <v>0.85899999999999999</v>
          </cell>
        </row>
        <row r="134">
          <cell r="A134">
            <v>131</v>
          </cell>
          <cell r="B134" t="str">
            <v>1404026</v>
          </cell>
          <cell r="C134">
            <v>41753</v>
          </cell>
          <cell r="D134">
            <v>41759</v>
          </cell>
          <cell r="E134">
            <v>87.73</v>
          </cell>
          <cell r="F134">
            <v>7.63</v>
          </cell>
          <cell r="G134">
            <v>4.1399999999999997</v>
          </cell>
          <cell r="H134">
            <v>99.5</v>
          </cell>
          <cell r="I134">
            <v>0.85799999999999998</v>
          </cell>
        </row>
        <row r="135">
          <cell r="A135">
            <v>132</v>
          </cell>
          <cell r="B135" t="str">
            <v>1404027</v>
          </cell>
          <cell r="C135">
            <v>41753</v>
          </cell>
          <cell r="D135">
            <v>41759</v>
          </cell>
          <cell r="E135">
            <v>87.41</v>
          </cell>
          <cell r="F135">
            <v>7.74</v>
          </cell>
          <cell r="G135">
            <v>4.3499999999999996</v>
          </cell>
          <cell r="H135">
            <v>99.499999999999986</v>
          </cell>
          <cell r="I135">
            <v>0.85899999999999999</v>
          </cell>
        </row>
        <row r="136">
          <cell r="A136">
            <v>133</v>
          </cell>
          <cell r="B136" t="str">
            <v>1404028</v>
          </cell>
          <cell r="C136">
            <v>41754</v>
          </cell>
          <cell r="D136">
            <v>41759</v>
          </cell>
          <cell r="E136">
            <v>87.2</v>
          </cell>
          <cell r="F136">
            <v>8.11</v>
          </cell>
          <cell r="G136">
            <v>4.2</v>
          </cell>
          <cell r="H136">
            <v>99.51</v>
          </cell>
          <cell r="I136">
            <v>0.85799999999999998</v>
          </cell>
        </row>
        <row r="137">
          <cell r="A137">
            <v>134</v>
          </cell>
          <cell r="B137" t="str">
            <v>1404029</v>
          </cell>
          <cell r="C137">
            <v>41755</v>
          </cell>
          <cell r="D137">
            <v>41759</v>
          </cell>
          <cell r="E137">
            <v>87.29</v>
          </cell>
          <cell r="F137">
            <v>8.2100000000000009</v>
          </cell>
          <cell r="G137">
            <v>4</v>
          </cell>
          <cell r="H137">
            <v>99.5</v>
          </cell>
          <cell r="I137">
            <v>0.85899999999999999</v>
          </cell>
        </row>
        <row r="138">
          <cell r="A138">
            <v>135</v>
          </cell>
          <cell r="B138" t="str">
            <v>1404030</v>
          </cell>
          <cell r="C138">
            <v>41756</v>
          </cell>
          <cell r="D138">
            <v>41759</v>
          </cell>
          <cell r="E138">
            <v>87.17</v>
          </cell>
          <cell r="F138">
            <v>8.39</v>
          </cell>
          <cell r="G138">
            <v>3.94</v>
          </cell>
          <cell r="H138">
            <v>99.5</v>
          </cell>
          <cell r="I138">
            <v>0.85899999999999999</v>
          </cell>
        </row>
        <row r="139">
          <cell r="A139">
            <v>136</v>
          </cell>
          <cell r="B139" t="str">
            <v>1404031</v>
          </cell>
          <cell r="C139">
            <v>41757</v>
          </cell>
          <cell r="D139">
            <v>41759</v>
          </cell>
          <cell r="E139">
            <v>87.34</v>
          </cell>
          <cell r="F139">
            <v>8.31</v>
          </cell>
          <cell r="G139">
            <v>3.85</v>
          </cell>
          <cell r="H139">
            <v>99.5</v>
          </cell>
          <cell r="I139">
            <v>0.85899999999999999</v>
          </cell>
        </row>
        <row r="140">
          <cell r="A140">
            <v>137</v>
          </cell>
          <cell r="B140" t="str">
            <v>1404032</v>
          </cell>
          <cell r="C140">
            <v>41758</v>
          </cell>
          <cell r="D140">
            <v>41759</v>
          </cell>
          <cell r="E140">
            <v>87.47</v>
          </cell>
          <cell r="F140">
            <v>7.96</v>
          </cell>
          <cell r="G140">
            <v>4.08</v>
          </cell>
          <cell r="H140">
            <v>99.509999999999991</v>
          </cell>
          <cell r="I140">
            <v>0.85899999999999999</v>
          </cell>
        </row>
        <row r="141">
          <cell r="A141">
            <v>138</v>
          </cell>
          <cell r="B141" t="str">
            <v>1404033</v>
          </cell>
          <cell r="C141">
            <v>41758</v>
          </cell>
          <cell r="D141">
            <v>41759</v>
          </cell>
          <cell r="E141">
            <v>86.98</v>
          </cell>
          <cell r="F141">
            <v>8.07</v>
          </cell>
          <cell r="G141">
            <v>4.45</v>
          </cell>
          <cell r="H141">
            <v>99.500000000000014</v>
          </cell>
          <cell r="I141">
            <v>0.85899999999999999</v>
          </cell>
        </row>
        <row r="142">
          <cell r="A142">
            <v>139</v>
          </cell>
          <cell r="B142" t="str">
            <v>1404034</v>
          </cell>
          <cell r="C142">
            <v>41759</v>
          </cell>
          <cell r="D142">
            <v>41768</v>
          </cell>
          <cell r="E142">
            <v>87.23</v>
          </cell>
          <cell r="F142">
            <v>8.18</v>
          </cell>
          <cell r="G142">
            <v>4.09</v>
          </cell>
          <cell r="H142">
            <v>99.5</v>
          </cell>
          <cell r="I142">
            <v>0.85899999999999999</v>
          </cell>
        </row>
        <row r="143">
          <cell r="A143">
            <v>140</v>
          </cell>
          <cell r="B143" t="str">
            <v>1404035</v>
          </cell>
          <cell r="C143">
            <v>41760</v>
          </cell>
          <cell r="D143">
            <v>41768</v>
          </cell>
          <cell r="E143">
            <v>87.2</v>
          </cell>
          <cell r="F143">
            <v>7.89</v>
          </cell>
          <cell r="G143">
            <v>4.41</v>
          </cell>
          <cell r="H143">
            <v>99.5</v>
          </cell>
          <cell r="I143">
            <v>0.85799999999999998</v>
          </cell>
        </row>
        <row r="144">
          <cell r="A144">
            <v>141</v>
          </cell>
          <cell r="B144" t="str">
            <v>1405001</v>
          </cell>
          <cell r="C144">
            <v>41791</v>
          </cell>
          <cell r="D144">
            <v>41793</v>
          </cell>
          <cell r="E144">
            <v>85.7</v>
          </cell>
          <cell r="F144">
            <v>8.2799999999999994</v>
          </cell>
          <cell r="G144">
            <v>5.52</v>
          </cell>
          <cell r="H144">
            <v>99.5</v>
          </cell>
          <cell r="I144">
            <v>0.85699999999999998</v>
          </cell>
        </row>
        <row r="145">
          <cell r="A145">
            <v>142</v>
          </cell>
          <cell r="B145" t="str">
            <v>1406001</v>
          </cell>
          <cell r="C145">
            <v>41797</v>
          </cell>
          <cell r="D145">
            <v>41799</v>
          </cell>
          <cell r="E145">
            <v>85.59</v>
          </cell>
          <cell r="F145">
            <v>8.34</v>
          </cell>
          <cell r="G145">
            <v>5.58</v>
          </cell>
          <cell r="H145">
            <v>99.51</v>
          </cell>
          <cell r="I145">
            <v>0.85599999999999998</v>
          </cell>
        </row>
        <row r="146">
          <cell r="A146">
            <v>143</v>
          </cell>
          <cell r="B146" t="str">
            <v>1406002</v>
          </cell>
          <cell r="C146">
            <v>41798</v>
          </cell>
          <cell r="D146">
            <v>41799</v>
          </cell>
          <cell r="E146">
            <v>87.16</v>
          </cell>
          <cell r="F146">
            <v>7.66</v>
          </cell>
          <cell r="G146">
            <v>4.68</v>
          </cell>
          <cell r="H146">
            <v>99.5</v>
          </cell>
          <cell r="I146">
            <v>0.85699999999999998</v>
          </cell>
        </row>
        <row r="147">
          <cell r="A147">
            <v>144</v>
          </cell>
          <cell r="B147" t="str">
            <v>1406003</v>
          </cell>
          <cell r="C147">
            <v>41800</v>
          </cell>
          <cell r="D147">
            <v>41807</v>
          </cell>
          <cell r="E147">
            <v>86.79</v>
          </cell>
          <cell r="F147">
            <v>6.79</v>
          </cell>
          <cell r="G147">
            <v>5.92</v>
          </cell>
          <cell r="H147">
            <v>99.500000000000014</v>
          </cell>
          <cell r="I147">
            <v>0.85699999999999998</v>
          </cell>
        </row>
        <row r="148">
          <cell r="A148">
            <v>145</v>
          </cell>
          <cell r="B148" t="str">
            <v>1406004</v>
          </cell>
          <cell r="C148">
            <v>41801</v>
          </cell>
          <cell r="D148">
            <v>41807</v>
          </cell>
          <cell r="E148">
            <v>87.49</v>
          </cell>
          <cell r="F148">
            <v>7.34</v>
          </cell>
          <cell r="G148">
            <v>4.67</v>
          </cell>
          <cell r="H148">
            <v>99.5</v>
          </cell>
          <cell r="I148">
            <v>0.85799999999999998</v>
          </cell>
        </row>
        <row r="149">
          <cell r="A149">
            <v>146</v>
          </cell>
          <cell r="B149" t="str">
            <v>1406005</v>
          </cell>
          <cell r="C149">
            <v>41802</v>
          </cell>
          <cell r="D149">
            <v>41807</v>
          </cell>
          <cell r="E149">
            <v>87.22</v>
          </cell>
          <cell r="F149">
            <v>7.39</v>
          </cell>
          <cell r="G149">
            <v>4.8899999999999997</v>
          </cell>
          <cell r="H149">
            <v>99.5</v>
          </cell>
          <cell r="I149">
            <v>0.85699999999999998</v>
          </cell>
        </row>
        <row r="150">
          <cell r="A150">
            <v>147</v>
          </cell>
          <cell r="B150" t="str">
            <v>1406006</v>
          </cell>
          <cell r="C150">
            <v>41803</v>
          </cell>
          <cell r="D150">
            <v>41807</v>
          </cell>
          <cell r="E150">
            <v>87.59</v>
          </cell>
          <cell r="F150">
            <v>7.16</v>
          </cell>
          <cell r="G150">
            <v>4.75</v>
          </cell>
          <cell r="H150">
            <v>99.5</v>
          </cell>
          <cell r="I150">
            <v>0.85799999999999998</v>
          </cell>
        </row>
        <row r="151">
          <cell r="A151">
            <v>148</v>
          </cell>
          <cell r="B151" t="str">
            <v>1406007</v>
          </cell>
          <cell r="C151">
            <v>41804</v>
          </cell>
          <cell r="D151">
            <v>41807</v>
          </cell>
          <cell r="E151">
            <v>87.49</v>
          </cell>
          <cell r="F151">
            <v>6.83</v>
          </cell>
          <cell r="G151">
            <v>5.18</v>
          </cell>
          <cell r="H151">
            <v>99.5</v>
          </cell>
          <cell r="I151">
            <v>0.85699999999999998</v>
          </cell>
        </row>
        <row r="152">
          <cell r="A152">
            <v>149</v>
          </cell>
          <cell r="B152" t="str">
            <v>1406008</v>
          </cell>
          <cell r="C152">
            <v>41804</v>
          </cell>
          <cell r="D152">
            <v>41807</v>
          </cell>
          <cell r="E152">
            <v>88.02</v>
          </cell>
          <cell r="F152">
            <v>6.74</v>
          </cell>
          <cell r="G152">
            <v>4.74</v>
          </cell>
          <cell r="H152">
            <v>99.499999999999986</v>
          </cell>
          <cell r="I152">
            <v>0.85799999999999998</v>
          </cell>
        </row>
        <row r="153">
          <cell r="A153">
            <v>150</v>
          </cell>
          <cell r="B153" t="str">
            <v>1406009</v>
          </cell>
          <cell r="C153">
            <v>41805</v>
          </cell>
          <cell r="D153">
            <v>41807</v>
          </cell>
          <cell r="E153">
            <v>88.74</v>
          </cell>
          <cell r="F153">
            <v>6.41</v>
          </cell>
          <cell r="G153">
            <v>4.34</v>
          </cell>
          <cell r="H153">
            <v>99.49</v>
          </cell>
          <cell r="I153">
            <v>0.85799999999999998</v>
          </cell>
        </row>
        <row r="154">
          <cell r="A154">
            <v>151</v>
          </cell>
          <cell r="B154" t="str">
            <v>1406010</v>
          </cell>
          <cell r="C154">
            <v>41806</v>
          </cell>
          <cell r="D154">
            <v>41807</v>
          </cell>
          <cell r="E154">
            <v>88.72</v>
          </cell>
          <cell r="F154">
            <v>6.26</v>
          </cell>
          <cell r="G154">
            <v>4.5199999999999996</v>
          </cell>
          <cell r="H154">
            <v>99.5</v>
          </cell>
          <cell r="I154">
            <v>0.85799999999999998</v>
          </cell>
        </row>
        <row r="155">
          <cell r="A155">
            <v>152</v>
          </cell>
          <cell r="B155" t="str">
            <v>1406011</v>
          </cell>
          <cell r="C155">
            <v>41807</v>
          </cell>
          <cell r="D155">
            <v>41809</v>
          </cell>
          <cell r="E155">
            <v>88.3</v>
          </cell>
          <cell r="F155">
            <v>6.82</v>
          </cell>
          <cell r="G155">
            <v>4.3899999999999997</v>
          </cell>
          <cell r="H155">
            <v>99.51</v>
          </cell>
          <cell r="I155">
            <v>0.86</v>
          </cell>
        </row>
        <row r="156">
          <cell r="A156">
            <v>153</v>
          </cell>
          <cell r="B156" t="str">
            <v>1406012</v>
          </cell>
          <cell r="C156">
            <v>41808</v>
          </cell>
          <cell r="D156">
            <v>41809</v>
          </cell>
          <cell r="E156">
            <v>88.74</v>
          </cell>
          <cell r="F156">
            <v>5.96</v>
          </cell>
          <cell r="G156">
            <v>4.8</v>
          </cell>
          <cell r="H156">
            <v>99.499999999999986</v>
          </cell>
          <cell r="I156">
            <v>0.86</v>
          </cell>
        </row>
        <row r="157">
          <cell r="A157">
            <v>154</v>
          </cell>
          <cell r="B157" t="str">
            <v>1406013</v>
          </cell>
          <cell r="C157">
            <v>41809</v>
          </cell>
          <cell r="D157">
            <v>41809</v>
          </cell>
          <cell r="E157">
            <v>88.8</v>
          </cell>
          <cell r="F157">
            <v>6.02</v>
          </cell>
          <cell r="G157">
            <v>4.68</v>
          </cell>
          <cell r="H157">
            <v>99.5</v>
          </cell>
          <cell r="I157">
            <v>0.85899999999999999</v>
          </cell>
        </row>
        <row r="158">
          <cell r="A158">
            <v>155</v>
          </cell>
          <cell r="B158" t="str">
            <v>1406014</v>
          </cell>
          <cell r="C158">
            <v>41809</v>
          </cell>
          <cell r="D158">
            <v>41814</v>
          </cell>
          <cell r="E158">
            <v>88.77</v>
          </cell>
          <cell r="F158">
            <v>5.74</v>
          </cell>
          <cell r="G158">
            <v>5</v>
          </cell>
          <cell r="H158">
            <v>99.509999999999991</v>
          </cell>
          <cell r="I158">
            <v>0.85799999999999998</v>
          </cell>
        </row>
        <row r="159">
          <cell r="A159">
            <v>156</v>
          </cell>
          <cell r="B159" t="str">
            <v>1406015</v>
          </cell>
          <cell r="C159">
            <v>41810</v>
          </cell>
          <cell r="D159">
            <v>41814</v>
          </cell>
          <cell r="E159">
            <v>89.06</v>
          </cell>
          <cell r="F159">
            <v>5.98</v>
          </cell>
          <cell r="G159">
            <v>4.46</v>
          </cell>
          <cell r="H159">
            <v>99.5</v>
          </cell>
          <cell r="I159">
            <v>0.85799999999999998</v>
          </cell>
        </row>
        <row r="160">
          <cell r="A160">
            <v>157</v>
          </cell>
          <cell r="B160" t="str">
            <v>1406016</v>
          </cell>
          <cell r="C160">
            <v>41811</v>
          </cell>
          <cell r="D160">
            <v>41814</v>
          </cell>
          <cell r="E160">
            <v>89.27</v>
          </cell>
          <cell r="F160">
            <v>5.69</v>
          </cell>
          <cell r="G160">
            <v>4.55</v>
          </cell>
          <cell r="H160">
            <v>99.509999999999991</v>
          </cell>
          <cell r="I160">
            <v>0.85799999999999998</v>
          </cell>
        </row>
        <row r="161">
          <cell r="A161">
            <v>158</v>
          </cell>
          <cell r="B161" t="str">
            <v>1406017</v>
          </cell>
          <cell r="C161">
            <v>41812</v>
          </cell>
          <cell r="D161">
            <v>41814</v>
          </cell>
          <cell r="E161">
            <v>89.56</v>
          </cell>
          <cell r="F161">
            <v>5.61</v>
          </cell>
          <cell r="G161">
            <v>4.33</v>
          </cell>
          <cell r="H161">
            <v>99.5</v>
          </cell>
          <cell r="I161">
            <v>0.85699999999999998</v>
          </cell>
        </row>
        <row r="162">
          <cell r="A162">
            <v>159</v>
          </cell>
          <cell r="B162" t="str">
            <v>1406018</v>
          </cell>
          <cell r="C162">
            <v>41813</v>
          </cell>
          <cell r="D162">
            <v>41814</v>
          </cell>
          <cell r="E162">
            <v>89.29</v>
          </cell>
          <cell r="F162">
            <v>5.59</v>
          </cell>
          <cell r="G162">
            <v>4.62</v>
          </cell>
          <cell r="H162">
            <v>99.500000000000014</v>
          </cell>
          <cell r="I162">
            <v>0.85799999999999998</v>
          </cell>
        </row>
        <row r="163">
          <cell r="A163">
            <v>160</v>
          </cell>
          <cell r="B163" t="str">
            <v>1406019</v>
          </cell>
          <cell r="C163">
            <v>41814</v>
          </cell>
          <cell r="D163">
            <v>41814</v>
          </cell>
          <cell r="E163">
            <v>89.62</v>
          </cell>
          <cell r="F163">
            <v>5.3</v>
          </cell>
          <cell r="G163">
            <v>4.58</v>
          </cell>
          <cell r="H163">
            <v>99.5</v>
          </cell>
          <cell r="I163">
            <v>0.85799999999999998</v>
          </cell>
        </row>
        <row r="164">
          <cell r="A164">
            <v>161</v>
          </cell>
          <cell r="B164" t="str">
            <v>1406020</v>
          </cell>
          <cell r="C164">
            <v>41815</v>
          </cell>
          <cell r="D164">
            <v>41821</v>
          </cell>
          <cell r="E164">
            <v>90.05</v>
          </cell>
          <cell r="F164">
            <v>5.16</v>
          </cell>
          <cell r="G164">
            <v>4.3</v>
          </cell>
          <cell r="H164">
            <v>99.509999999999991</v>
          </cell>
          <cell r="I164">
            <v>0.85899999999999999</v>
          </cell>
        </row>
        <row r="165">
          <cell r="A165">
            <v>162</v>
          </cell>
          <cell r="B165" t="str">
            <v>1406021</v>
          </cell>
          <cell r="C165">
            <v>41816</v>
          </cell>
          <cell r="D165">
            <v>41821</v>
          </cell>
          <cell r="E165">
            <v>89.77</v>
          </cell>
          <cell r="F165">
            <v>5.47</v>
          </cell>
          <cell r="G165">
            <v>4.26</v>
          </cell>
          <cell r="H165">
            <v>99.5</v>
          </cell>
          <cell r="I165">
            <v>0.85899999999999999</v>
          </cell>
        </row>
        <row r="166">
          <cell r="A166">
            <v>163</v>
          </cell>
          <cell r="B166" t="str">
            <v>1406022</v>
          </cell>
          <cell r="C166">
            <v>41817</v>
          </cell>
          <cell r="D166">
            <v>41821</v>
          </cell>
          <cell r="E166">
            <v>89.09</v>
          </cell>
          <cell r="F166">
            <v>5.74</v>
          </cell>
          <cell r="G166">
            <v>4.67</v>
          </cell>
          <cell r="H166">
            <v>99.5</v>
          </cell>
          <cell r="I166">
            <v>0.85899999999999999</v>
          </cell>
        </row>
        <row r="167">
          <cell r="A167">
            <v>164</v>
          </cell>
          <cell r="B167" t="str">
            <v>1406023</v>
          </cell>
          <cell r="C167">
            <v>41817</v>
          </cell>
          <cell r="D167">
            <v>41821</v>
          </cell>
          <cell r="E167">
            <v>89.04</v>
          </cell>
          <cell r="F167">
            <v>5.99</v>
          </cell>
          <cell r="G167">
            <v>4.47</v>
          </cell>
          <cell r="H167">
            <v>99.5</v>
          </cell>
          <cell r="I167">
            <v>0.85799999999999998</v>
          </cell>
        </row>
        <row r="168">
          <cell r="A168">
            <v>165</v>
          </cell>
          <cell r="B168" t="str">
            <v>1406024</v>
          </cell>
          <cell r="C168">
            <v>41818</v>
          </cell>
          <cell r="D168">
            <v>41821</v>
          </cell>
          <cell r="E168">
            <v>88.74</v>
          </cell>
          <cell r="F168">
            <v>6.26</v>
          </cell>
          <cell r="G168">
            <v>4.5</v>
          </cell>
          <cell r="H168">
            <v>99.5</v>
          </cell>
          <cell r="I168">
            <v>0.85799999999999998</v>
          </cell>
        </row>
        <row r="169">
          <cell r="A169">
            <v>166</v>
          </cell>
          <cell r="B169" t="str">
            <v>1406025</v>
          </cell>
          <cell r="C169">
            <v>41819</v>
          </cell>
          <cell r="D169">
            <v>41821</v>
          </cell>
          <cell r="E169">
            <v>88.81</v>
          </cell>
          <cell r="F169">
            <v>6.19</v>
          </cell>
          <cell r="G169">
            <v>4.5</v>
          </cell>
          <cell r="H169">
            <v>99.5</v>
          </cell>
          <cell r="I169">
            <v>0.85799999999999998</v>
          </cell>
        </row>
        <row r="170">
          <cell r="A170">
            <v>167</v>
          </cell>
          <cell r="B170" t="str">
            <v>1406026</v>
          </cell>
          <cell r="C170">
            <v>41820</v>
          </cell>
          <cell r="D170">
            <v>41821</v>
          </cell>
          <cell r="E170">
            <v>88.8</v>
          </cell>
          <cell r="F170">
            <v>6.38</v>
          </cell>
          <cell r="G170">
            <v>4.32</v>
          </cell>
          <cell r="H170">
            <v>99.5</v>
          </cell>
          <cell r="I170">
            <v>0.85799999999999998</v>
          </cell>
        </row>
        <row r="171">
          <cell r="A171">
            <v>168</v>
          </cell>
          <cell r="B171" t="str">
            <v>1406027</v>
          </cell>
          <cell r="C171">
            <v>41821</v>
          </cell>
          <cell r="D171">
            <v>41824</v>
          </cell>
          <cell r="E171">
            <v>88.45</v>
          </cell>
          <cell r="F171">
            <v>6.69</v>
          </cell>
          <cell r="G171">
            <v>4.3600000000000003</v>
          </cell>
          <cell r="H171">
            <v>99.5</v>
          </cell>
          <cell r="I171">
            <v>0.85799999999999998</v>
          </cell>
        </row>
        <row r="172">
          <cell r="A172">
            <v>169</v>
          </cell>
          <cell r="B172" t="str">
            <v>1407001</v>
          </cell>
          <cell r="C172">
            <v>41822</v>
          </cell>
          <cell r="D172">
            <v>41824</v>
          </cell>
          <cell r="E172">
            <v>88.58</v>
          </cell>
          <cell r="F172">
            <v>6.39</v>
          </cell>
          <cell r="G172">
            <v>4.5199999999999996</v>
          </cell>
          <cell r="H172">
            <v>99.49</v>
          </cell>
          <cell r="I172">
            <v>0.85799999999999998</v>
          </cell>
        </row>
        <row r="173">
          <cell r="A173">
            <v>170</v>
          </cell>
          <cell r="B173" t="str">
            <v>1407002</v>
          </cell>
          <cell r="C173">
            <v>41822</v>
          </cell>
          <cell r="D173">
            <v>41824</v>
          </cell>
          <cell r="E173">
            <v>87.97</v>
          </cell>
          <cell r="F173">
            <v>6.92</v>
          </cell>
          <cell r="G173">
            <v>4.6100000000000003</v>
          </cell>
          <cell r="H173">
            <v>99.5</v>
          </cell>
          <cell r="I173">
            <v>0.85699999999999998</v>
          </cell>
        </row>
        <row r="174">
          <cell r="A174">
            <v>171</v>
          </cell>
          <cell r="B174" t="str">
            <v>1407003</v>
          </cell>
          <cell r="C174">
            <v>41823</v>
          </cell>
          <cell r="D174">
            <v>41824</v>
          </cell>
          <cell r="E174">
            <v>88.21</v>
          </cell>
          <cell r="F174">
            <v>6.99</v>
          </cell>
          <cell r="G174">
            <v>4.3</v>
          </cell>
          <cell r="H174">
            <v>99.499999999999986</v>
          </cell>
          <cell r="I174">
            <v>0.85699999999999998</v>
          </cell>
        </row>
        <row r="175">
          <cell r="A175">
            <v>172</v>
          </cell>
          <cell r="B175" t="str">
            <v>1407004</v>
          </cell>
          <cell r="C175">
            <v>41825</v>
          </cell>
          <cell r="D175">
            <v>41828</v>
          </cell>
          <cell r="E175">
            <v>88.06</v>
          </cell>
          <cell r="F175">
            <v>6.89</v>
          </cell>
          <cell r="G175">
            <v>4.54</v>
          </cell>
          <cell r="H175">
            <v>99.490000000000009</v>
          </cell>
          <cell r="I175">
            <v>0.85799999999999998</v>
          </cell>
        </row>
        <row r="176">
          <cell r="A176">
            <v>173</v>
          </cell>
          <cell r="B176" t="str">
            <v>1407005</v>
          </cell>
          <cell r="C176">
            <v>41826</v>
          </cell>
          <cell r="D176">
            <v>41828</v>
          </cell>
          <cell r="E176">
            <v>88.42</v>
          </cell>
          <cell r="F176">
            <v>6.67</v>
          </cell>
          <cell r="G176">
            <v>4.41</v>
          </cell>
          <cell r="H176">
            <v>99.5</v>
          </cell>
          <cell r="I176">
            <v>0.85699999999999998</v>
          </cell>
        </row>
        <row r="177">
          <cell r="A177">
            <v>174</v>
          </cell>
          <cell r="B177" t="str">
            <v>1407006</v>
          </cell>
          <cell r="C177">
            <v>41827</v>
          </cell>
          <cell r="D177">
            <v>41828</v>
          </cell>
          <cell r="E177">
            <v>87.82</v>
          </cell>
          <cell r="F177">
            <v>7.1</v>
          </cell>
          <cell r="G177">
            <v>4.59</v>
          </cell>
          <cell r="H177">
            <v>99.509999999999991</v>
          </cell>
          <cell r="I177">
            <v>0.85599999999999998</v>
          </cell>
        </row>
        <row r="178">
          <cell r="A178">
            <v>175</v>
          </cell>
          <cell r="B178" t="str">
            <v>1407007</v>
          </cell>
          <cell r="C178">
            <v>41828</v>
          </cell>
          <cell r="D178">
            <v>41828</v>
          </cell>
          <cell r="E178">
            <v>88.04</v>
          </cell>
          <cell r="F178">
            <v>6.9</v>
          </cell>
          <cell r="G178">
            <v>4.5599999999999996</v>
          </cell>
          <cell r="H178">
            <v>99.500000000000014</v>
          </cell>
          <cell r="I178">
            <v>0.85699999999999998</v>
          </cell>
        </row>
        <row r="179">
          <cell r="A179">
            <v>176</v>
          </cell>
          <cell r="B179" t="str">
            <v>1407008</v>
          </cell>
          <cell r="C179">
            <v>41828</v>
          </cell>
          <cell r="D179">
            <v>41831</v>
          </cell>
          <cell r="E179">
            <v>87.89</v>
          </cell>
          <cell r="F179">
            <v>7.01</v>
          </cell>
          <cell r="G179">
            <v>4.5999999999999996</v>
          </cell>
          <cell r="H179">
            <v>99.5</v>
          </cell>
          <cell r="I179">
            <v>0.85599999999999998</v>
          </cell>
        </row>
        <row r="180">
          <cell r="A180">
            <v>177</v>
          </cell>
          <cell r="B180" t="str">
            <v>1407009</v>
          </cell>
          <cell r="C180">
            <v>41829</v>
          </cell>
          <cell r="D180">
            <v>41831</v>
          </cell>
          <cell r="E180">
            <v>87.7</v>
          </cell>
          <cell r="F180">
            <v>7.26</v>
          </cell>
          <cell r="G180">
            <v>4.54</v>
          </cell>
          <cell r="H180">
            <v>99.500000000000014</v>
          </cell>
          <cell r="I180">
            <v>0.85599999999999998</v>
          </cell>
        </row>
        <row r="181">
          <cell r="A181">
            <v>178</v>
          </cell>
          <cell r="B181" t="str">
            <v>1407010</v>
          </cell>
          <cell r="C181">
            <v>41830</v>
          </cell>
          <cell r="D181">
            <v>41831</v>
          </cell>
          <cell r="E181">
            <v>88.28</v>
          </cell>
          <cell r="F181">
            <v>6.85</v>
          </cell>
          <cell r="G181">
            <v>4.37</v>
          </cell>
          <cell r="H181">
            <v>99.5</v>
          </cell>
          <cell r="I181">
            <v>0.85699999999999998</v>
          </cell>
        </row>
        <row r="182">
          <cell r="A182">
            <v>179</v>
          </cell>
          <cell r="B182" t="str">
            <v>1407011</v>
          </cell>
          <cell r="C182">
            <v>41831</v>
          </cell>
          <cell r="D182">
            <v>41834</v>
          </cell>
          <cell r="E182">
            <v>88.31</v>
          </cell>
          <cell r="F182">
            <v>6.67</v>
          </cell>
          <cell r="G182">
            <v>4.51</v>
          </cell>
          <cell r="H182">
            <v>99.490000000000009</v>
          </cell>
          <cell r="I182">
            <v>0.85599999999999998</v>
          </cell>
        </row>
        <row r="183">
          <cell r="A183">
            <v>180</v>
          </cell>
          <cell r="B183" t="str">
            <v>1407012</v>
          </cell>
          <cell r="C183">
            <v>41832</v>
          </cell>
          <cell r="D183">
            <v>41834</v>
          </cell>
          <cell r="E183">
            <v>88.7</v>
          </cell>
          <cell r="F183">
            <v>6.31</v>
          </cell>
          <cell r="G183">
            <v>4.49</v>
          </cell>
          <cell r="H183">
            <v>99.5</v>
          </cell>
          <cell r="I183">
            <v>0.85699999999999998</v>
          </cell>
        </row>
        <row r="184">
          <cell r="A184">
            <v>181</v>
          </cell>
          <cell r="B184" t="str">
            <v>1407013</v>
          </cell>
          <cell r="C184">
            <v>41834</v>
          </cell>
          <cell r="D184">
            <v>41834</v>
          </cell>
          <cell r="E184">
            <v>88.99</v>
          </cell>
          <cell r="F184">
            <v>5.88</v>
          </cell>
          <cell r="G184">
            <v>4.63</v>
          </cell>
          <cell r="H184">
            <v>99.499999999999986</v>
          </cell>
          <cell r="I184">
            <v>0.85699999999999998</v>
          </cell>
        </row>
        <row r="185">
          <cell r="A185">
            <v>182</v>
          </cell>
          <cell r="B185" t="str">
            <v>1407014</v>
          </cell>
          <cell r="C185">
            <v>41835</v>
          </cell>
          <cell r="D185">
            <v>41836</v>
          </cell>
          <cell r="E185">
            <v>88.95</v>
          </cell>
          <cell r="F185">
            <v>5.7</v>
          </cell>
          <cell r="G185">
            <v>4.8499999999999996</v>
          </cell>
          <cell r="H185">
            <v>99.5</v>
          </cell>
          <cell r="I185">
            <v>0.85699999999999998</v>
          </cell>
        </row>
        <row r="186">
          <cell r="A186">
            <v>183</v>
          </cell>
          <cell r="B186" t="str">
            <v>1407015</v>
          </cell>
          <cell r="C186">
            <v>41835</v>
          </cell>
          <cell r="D186">
            <v>41836</v>
          </cell>
          <cell r="E186">
            <v>89.49</v>
          </cell>
          <cell r="F186">
            <v>5.57</v>
          </cell>
          <cell r="G186">
            <v>4.4400000000000004</v>
          </cell>
          <cell r="H186">
            <v>99.5</v>
          </cell>
          <cell r="I186">
            <v>0.85699999999999998</v>
          </cell>
        </row>
        <row r="187">
          <cell r="A187">
            <v>184</v>
          </cell>
          <cell r="B187" t="str">
            <v>1407016</v>
          </cell>
          <cell r="C187">
            <v>41836</v>
          </cell>
          <cell r="D187">
            <v>41842</v>
          </cell>
          <cell r="E187">
            <v>89.41</v>
          </cell>
          <cell r="F187">
            <v>5.54</v>
          </cell>
          <cell r="G187">
            <v>4.5599999999999996</v>
          </cell>
          <cell r="H187">
            <v>99.51</v>
          </cell>
          <cell r="I187">
            <v>0.85599999999999998</v>
          </cell>
        </row>
        <row r="188">
          <cell r="A188">
            <v>185</v>
          </cell>
          <cell r="B188" t="str">
            <v>1407017</v>
          </cell>
          <cell r="C188">
            <v>41837</v>
          </cell>
          <cell r="D188">
            <v>41842</v>
          </cell>
          <cell r="E188">
            <v>89.38</v>
          </cell>
          <cell r="F188">
            <v>5.83</v>
          </cell>
          <cell r="G188">
            <v>4.28</v>
          </cell>
          <cell r="H188">
            <v>99.49</v>
          </cell>
          <cell r="I188">
            <v>0.85699999999999998</v>
          </cell>
        </row>
        <row r="189">
          <cell r="A189">
            <v>186</v>
          </cell>
          <cell r="B189" t="str">
            <v>1407018</v>
          </cell>
          <cell r="C189">
            <v>41838</v>
          </cell>
          <cell r="D189">
            <v>41842</v>
          </cell>
          <cell r="E189">
            <v>89.45</v>
          </cell>
          <cell r="F189">
            <v>5.62</v>
          </cell>
          <cell r="G189">
            <v>4.43</v>
          </cell>
          <cell r="H189">
            <v>99.5</v>
          </cell>
          <cell r="I189">
            <v>0.85699999999999998</v>
          </cell>
        </row>
        <row r="190">
          <cell r="A190">
            <v>187</v>
          </cell>
          <cell r="B190" t="str">
            <v>1407019</v>
          </cell>
          <cell r="C190">
            <v>41839</v>
          </cell>
          <cell r="D190">
            <v>41843</v>
          </cell>
          <cell r="E190">
            <v>89.66</v>
          </cell>
          <cell r="F190">
            <v>5.04</v>
          </cell>
          <cell r="G190">
            <v>4.8</v>
          </cell>
          <cell r="H190">
            <v>99.5</v>
          </cell>
          <cell r="I190">
            <v>0.85699999999999998</v>
          </cell>
        </row>
        <row r="191">
          <cell r="A191">
            <v>188</v>
          </cell>
          <cell r="B191" t="str">
            <v>1407020</v>
          </cell>
          <cell r="C191">
            <v>41840</v>
          </cell>
          <cell r="D191">
            <v>41843</v>
          </cell>
          <cell r="E191">
            <v>89.36</v>
          </cell>
          <cell r="F191">
            <v>5.58</v>
          </cell>
          <cell r="G191">
            <v>4.55</v>
          </cell>
          <cell r="H191">
            <v>99.49</v>
          </cell>
          <cell r="I191">
            <v>0.85699999999999998</v>
          </cell>
        </row>
        <row r="192">
          <cell r="A192">
            <v>189</v>
          </cell>
          <cell r="B192" t="str">
            <v>1407021</v>
          </cell>
          <cell r="C192">
            <v>41841</v>
          </cell>
          <cell r="D192">
            <v>41843</v>
          </cell>
          <cell r="E192">
            <v>89.47</v>
          </cell>
          <cell r="F192">
            <v>5.46</v>
          </cell>
          <cell r="G192">
            <v>4.57</v>
          </cell>
          <cell r="H192">
            <v>99.5</v>
          </cell>
          <cell r="I192">
            <v>0.85699999999999998</v>
          </cell>
        </row>
        <row r="193">
          <cell r="A193">
            <v>190</v>
          </cell>
          <cell r="B193" t="str">
            <v>1407022</v>
          </cell>
          <cell r="C193">
            <v>41841</v>
          </cell>
          <cell r="D193">
            <v>41843</v>
          </cell>
          <cell r="E193">
            <v>89.35</v>
          </cell>
          <cell r="F193">
            <v>5.72</v>
          </cell>
          <cell r="G193">
            <v>4.4400000000000004</v>
          </cell>
          <cell r="H193">
            <v>99.509999999999991</v>
          </cell>
          <cell r="I193">
            <v>0.85699999999999998</v>
          </cell>
        </row>
        <row r="194">
          <cell r="A194">
            <v>191</v>
          </cell>
          <cell r="B194" t="str">
            <v>1407023</v>
          </cell>
          <cell r="C194">
            <v>41842</v>
          </cell>
          <cell r="D194">
            <v>41845</v>
          </cell>
          <cell r="E194">
            <v>89.48</v>
          </cell>
          <cell r="F194">
            <v>5.7</v>
          </cell>
          <cell r="G194">
            <v>4.32</v>
          </cell>
          <cell r="H194">
            <v>99.5</v>
          </cell>
          <cell r="I194">
            <v>0.85899999999999999</v>
          </cell>
        </row>
        <row r="195">
          <cell r="A195">
            <v>192</v>
          </cell>
          <cell r="B195" t="str">
            <v>1407024</v>
          </cell>
          <cell r="C195">
            <v>41844</v>
          </cell>
          <cell r="D195">
            <v>41845</v>
          </cell>
          <cell r="E195">
            <v>89.13</v>
          </cell>
          <cell r="F195">
            <v>5.96</v>
          </cell>
          <cell r="G195">
            <v>4.41</v>
          </cell>
          <cell r="H195">
            <v>99.499999999999986</v>
          </cell>
          <cell r="I195">
            <v>0.85799999999999998</v>
          </cell>
        </row>
        <row r="196">
          <cell r="A196">
            <v>193</v>
          </cell>
          <cell r="B196" t="str">
            <v>1407025</v>
          </cell>
          <cell r="C196">
            <v>41844</v>
          </cell>
          <cell r="D196">
            <v>41845</v>
          </cell>
          <cell r="E196">
            <v>89.19</v>
          </cell>
          <cell r="F196">
            <v>5.76</v>
          </cell>
          <cell r="G196">
            <v>4.55</v>
          </cell>
          <cell r="H196">
            <v>99.5</v>
          </cell>
          <cell r="I196">
            <v>0.85799999999999998</v>
          </cell>
        </row>
        <row r="197">
          <cell r="A197">
            <v>194</v>
          </cell>
          <cell r="B197" t="str">
            <v>1407026</v>
          </cell>
          <cell r="C197">
            <v>41845</v>
          </cell>
          <cell r="D197">
            <v>41849</v>
          </cell>
          <cell r="E197">
            <v>88.45</v>
          </cell>
          <cell r="F197">
            <v>6.44</v>
          </cell>
          <cell r="G197">
            <v>4.6100000000000003</v>
          </cell>
          <cell r="H197">
            <v>99.5</v>
          </cell>
          <cell r="I197">
            <v>0.85599999999999998</v>
          </cell>
        </row>
        <row r="198">
          <cell r="A198">
            <v>195</v>
          </cell>
          <cell r="B198" t="str">
            <v>1407027</v>
          </cell>
          <cell r="C198">
            <v>41846</v>
          </cell>
          <cell r="D198">
            <v>41849</v>
          </cell>
          <cell r="E198">
            <v>88.63</v>
          </cell>
          <cell r="F198">
            <v>6.53</v>
          </cell>
          <cell r="G198">
            <v>4.34</v>
          </cell>
          <cell r="H198">
            <v>99.5</v>
          </cell>
          <cell r="I198">
            <v>0.85699999999999998</v>
          </cell>
        </row>
        <row r="199">
          <cell r="A199">
            <v>196</v>
          </cell>
          <cell r="B199" t="str">
            <v>1407028</v>
          </cell>
          <cell r="C199">
            <v>41847</v>
          </cell>
          <cell r="D199">
            <v>41849</v>
          </cell>
          <cell r="E199">
            <v>88.73</v>
          </cell>
          <cell r="F199">
            <v>6.31</v>
          </cell>
          <cell r="G199">
            <v>4.46</v>
          </cell>
          <cell r="H199">
            <v>99.5</v>
          </cell>
          <cell r="I199">
            <v>0.85599999999999998</v>
          </cell>
        </row>
        <row r="200">
          <cell r="A200">
            <v>197</v>
          </cell>
          <cell r="B200" t="str">
            <v>1407029</v>
          </cell>
          <cell r="C200">
            <v>41848</v>
          </cell>
          <cell r="D200">
            <v>41849</v>
          </cell>
          <cell r="E200">
            <v>88.91</v>
          </cell>
          <cell r="F200">
            <v>6.22</v>
          </cell>
          <cell r="G200">
            <v>4.37</v>
          </cell>
          <cell r="H200">
            <v>99.5</v>
          </cell>
          <cell r="I200">
            <v>0.85699999999999998</v>
          </cell>
        </row>
        <row r="201">
          <cell r="A201">
            <v>198</v>
          </cell>
          <cell r="B201" t="str">
            <v>1407030</v>
          </cell>
          <cell r="C201">
            <v>41849</v>
          </cell>
          <cell r="D201">
            <v>41849</v>
          </cell>
          <cell r="E201">
            <v>88.86</v>
          </cell>
          <cell r="F201">
            <v>6.21</v>
          </cell>
          <cell r="G201">
            <v>4.43</v>
          </cell>
          <cell r="H201">
            <v>99.5</v>
          </cell>
          <cell r="I201">
            <v>0.85599999999999998</v>
          </cell>
        </row>
        <row r="202">
          <cell r="A202">
            <v>199</v>
          </cell>
          <cell r="B202" t="str">
            <v>1407031</v>
          </cell>
          <cell r="C202">
            <v>41849</v>
          </cell>
          <cell r="D202">
            <v>41852</v>
          </cell>
          <cell r="E202">
            <v>89.11</v>
          </cell>
          <cell r="F202">
            <v>5.75</v>
          </cell>
          <cell r="G202">
            <v>4.6399999999999997</v>
          </cell>
          <cell r="H202">
            <v>99.5</v>
          </cell>
          <cell r="I202">
            <v>0.85599999999999998</v>
          </cell>
        </row>
        <row r="203">
          <cell r="A203">
            <v>200</v>
          </cell>
          <cell r="B203" t="str">
            <v>1407032</v>
          </cell>
          <cell r="C203">
            <v>41850</v>
          </cell>
          <cell r="D203">
            <v>41852</v>
          </cell>
          <cell r="E203">
            <v>89.08</v>
          </cell>
          <cell r="F203">
            <v>5.59</v>
          </cell>
          <cell r="G203">
            <v>4.83</v>
          </cell>
          <cell r="H203">
            <v>99.5</v>
          </cell>
          <cell r="I203">
            <v>0.85699999999999998</v>
          </cell>
        </row>
        <row r="204">
          <cell r="A204">
            <v>201</v>
          </cell>
          <cell r="B204" t="str">
            <v>1407033</v>
          </cell>
          <cell r="C204">
            <v>41851</v>
          </cell>
          <cell r="D204">
            <v>41852</v>
          </cell>
          <cell r="E204">
            <v>89.26</v>
          </cell>
          <cell r="F204">
            <v>5.68</v>
          </cell>
          <cell r="G204">
            <v>4.5599999999999996</v>
          </cell>
          <cell r="H204">
            <v>99.5</v>
          </cell>
          <cell r="I204">
            <v>0.85699999999999998</v>
          </cell>
        </row>
        <row r="205">
          <cell r="A205">
            <v>202</v>
          </cell>
          <cell r="B205" t="str">
            <v>1407034</v>
          </cell>
          <cell r="C205">
            <v>41852</v>
          </cell>
          <cell r="D205">
            <v>41857</v>
          </cell>
          <cell r="E205">
            <v>89.3</v>
          </cell>
          <cell r="F205">
            <v>5.71</v>
          </cell>
          <cell r="G205">
            <v>4.49</v>
          </cell>
          <cell r="H205">
            <v>99.499999999999986</v>
          </cell>
          <cell r="I205">
            <v>0.85699999999999998</v>
          </cell>
        </row>
        <row r="206">
          <cell r="A206">
            <v>203</v>
          </cell>
          <cell r="B206" t="str">
            <v>1408001</v>
          </cell>
          <cell r="C206">
            <v>41853</v>
          </cell>
          <cell r="D206">
            <v>41857</v>
          </cell>
          <cell r="E206">
            <v>89.28</v>
          </cell>
          <cell r="F206">
            <v>5.76</v>
          </cell>
          <cell r="G206">
            <v>4.46</v>
          </cell>
          <cell r="H206">
            <v>99.5</v>
          </cell>
          <cell r="I206">
            <v>0.85699999999999998</v>
          </cell>
        </row>
        <row r="207">
          <cell r="A207">
            <v>204</v>
          </cell>
          <cell r="B207" t="str">
            <v>1408002</v>
          </cell>
          <cell r="C207">
            <v>41854</v>
          </cell>
          <cell r="D207">
            <v>41857</v>
          </cell>
          <cell r="E207">
            <v>89.18</v>
          </cell>
          <cell r="F207">
            <v>5.42</v>
          </cell>
          <cell r="G207">
            <v>4.91</v>
          </cell>
          <cell r="H207">
            <v>99.51</v>
          </cell>
          <cell r="I207">
            <v>0.85699999999999998</v>
          </cell>
        </row>
        <row r="208">
          <cell r="A208">
            <v>205</v>
          </cell>
          <cell r="B208" t="str">
            <v>1408003</v>
          </cell>
          <cell r="C208">
            <v>41854</v>
          </cell>
          <cell r="D208">
            <v>41857</v>
          </cell>
          <cell r="E208">
            <v>88.91</v>
          </cell>
          <cell r="F208">
            <v>5.79</v>
          </cell>
          <cell r="G208">
            <v>4.8</v>
          </cell>
          <cell r="H208">
            <v>99.5</v>
          </cell>
          <cell r="I208">
            <v>0.85699999999999998</v>
          </cell>
        </row>
        <row r="209">
          <cell r="A209">
            <v>206</v>
          </cell>
          <cell r="B209" t="str">
            <v>1408004</v>
          </cell>
          <cell r="C209">
            <v>41855</v>
          </cell>
          <cell r="D209">
            <v>41857</v>
          </cell>
          <cell r="E209">
            <v>89.6</v>
          </cell>
          <cell r="F209">
            <v>5.56</v>
          </cell>
          <cell r="G209">
            <v>4.34</v>
          </cell>
          <cell r="H209">
            <v>99.5</v>
          </cell>
          <cell r="I209">
            <v>0.85699999999999998</v>
          </cell>
        </row>
        <row r="210">
          <cell r="A210">
            <v>207</v>
          </cell>
          <cell r="B210" t="str">
            <v>1408005</v>
          </cell>
          <cell r="C210">
            <v>41856</v>
          </cell>
          <cell r="D210">
            <v>41859</v>
          </cell>
          <cell r="E210">
            <v>89.17</v>
          </cell>
          <cell r="F210">
            <v>5.79</v>
          </cell>
          <cell r="G210">
            <v>4.53</v>
          </cell>
          <cell r="H210">
            <v>99.490000000000009</v>
          </cell>
          <cell r="I210">
            <v>0.85699999999999998</v>
          </cell>
        </row>
        <row r="211">
          <cell r="A211">
            <v>208</v>
          </cell>
          <cell r="B211" t="str">
            <v>1408006</v>
          </cell>
          <cell r="C211">
            <v>41857</v>
          </cell>
          <cell r="D211">
            <v>41859</v>
          </cell>
          <cell r="E211">
            <v>89.81</v>
          </cell>
          <cell r="F211">
            <v>5.22</v>
          </cell>
          <cell r="G211">
            <v>4.47</v>
          </cell>
          <cell r="H211">
            <v>99.5</v>
          </cell>
          <cell r="I211">
            <v>0.85699999999999998</v>
          </cell>
        </row>
        <row r="212">
          <cell r="A212">
            <v>209</v>
          </cell>
          <cell r="B212" t="str">
            <v>1408007</v>
          </cell>
          <cell r="C212">
            <v>41858</v>
          </cell>
          <cell r="D212">
            <v>41859</v>
          </cell>
          <cell r="E212">
            <v>90.2</v>
          </cell>
          <cell r="F212">
            <v>4.8499999999999996</v>
          </cell>
          <cell r="G212">
            <v>4.45</v>
          </cell>
          <cell r="H212">
            <v>99.5</v>
          </cell>
          <cell r="I212">
            <v>0.85699999999999998</v>
          </cell>
        </row>
        <row r="213">
          <cell r="A213">
            <v>210</v>
          </cell>
          <cell r="B213" t="str">
            <v>1408008</v>
          </cell>
          <cell r="C213">
            <v>41859</v>
          </cell>
          <cell r="D213">
            <v>41859</v>
          </cell>
          <cell r="E213">
            <v>90.29</v>
          </cell>
          <cell r="F213">
            <v>4.74</v>
          </cell>
          <cell r="G213">
            <v>4.47</v>
          </cell>
          <cell r="H213">
            <v>99.5</v>
          </cell>
          <cell r="I213">
            <v>0.85799999999999998</v>
          </cell>
        </row>
        <row r="214">
          <cell r="A214">
            <v>211</v>
          </cell>
          <cell r="B214" t="str">
            <v>1408009</v>
          </cell>
          <cell r="C214">
            <v>41859</v>
          </cell>
          <cell r="D214">
            <v>41863</v>
          </cell>
          <cell r="E214">
            <v>89.92</v>
          </cell>
          <cell r="F214">
            <v>4.37</v>
          </cell>
          <cell r="G214">
            <v>5.21</v>
          </cell>
          <cell r="H214">
            <v>99.5</v>
          </cell>
          <cell r="I214">
            <v>0.85699999999999998</v>
          </cell>
        </row>
        <row r="215">
          <cell r="A215">
            <v>212</v>
          </cell>
          <cell r="B215" t="str">
            <v>1408010</v>
          </cell>
          <cell r="C215">
            <v>41860</v>
          </cell>
          <cell r="D215">
            <v>41863</v>
          </cell>
          <cell r="E215">
            <v>89.86</v>
          </cell>
          <cell r="F215">
            <v>4.55</v>
          </cell>
          <cell r="G215">
            <v>5.09</v>
          </cell>
          <cell r="H215">
            <v>99.5</v>
          </cell>
          <cell r="I215">
            <v>0.85699999999999998</v>
          </cell>
        </row>
        <row r="216">
          <cell r="A216">
            <v>213</v>
          </cell>
          <cell r="B216" t="str">
            <v>1408011</v>
          </cell>
          <cell r="C216">
            <v>41861</v>
          </cell>
          <cell r="D216">
            <v>41863</v>
          </cell>
          <cell r="E216">
            <v>90.21</v>
          </cell>
          <cell r="F216">
            <v>4.22</v>
          </cell>
          <cell r="G216">
            <v>5.07</v>
          </cell>
          <cell r="H216">
            <v>99.5</v>
          </cell>
          <cell r="I216">
            <v>0.85699999999999998</v>
          </cell>
        </row>
        <row r="217">
          <cell r="A217">
            <v>214</v>
          </cell>
          <cell r="B217" t="str">
            <v>1408012</v>
          </cell>
          <cell r="C217">
            <v>41862</v>
          </cell>
          <cell r="D217">
            <v>41863</v>
          </cell>
          <cell r="E217">
            <v>90.14</v>
          </cell>
          <cell r="F217">
            <v>4.4800000000000004</v>
          </cell>
          <cell r="G217">
            <v>4.88</v>
          </cell>
          <cell r="H217">
            <v>99.5</v>
          </cell>
          <cell r="I217">
            <v>0.85699999999999998</v>
          </cell>
        </row>
        <row r="218">
          <cell r="A218">
            <v>215</v>
          </cell>
          <cell r="B218" t="str">
            <v>1408013</v>
          </cell>
          <cell r="C218">
            <v>41863</v>
          </cell>
          <cell r="D218">
            <v>41865</v>
          </cell>
          <cell r="E218">
            <v>89.66</v>
          </cell>
          <cell r="F218">
            <v>5.14</v>
          </cell>
          <cell r="G218">
            <v>4.7</v>
          </cell>
          <cell r="H218">
            <v>99.5</v>
          </cell>
          <cell r="I218">
            <v>0.85699999999999998</v>
          </cell>
        </row>
        <row r="219">
          <cell r="A219">
            <v>216</v>
          </cell>
          <cell r="B219" t="str">
            <v>1408014</v>
          </cell>
          <cell r="C219">
            <v>41864</v>
          </cell>
          <cell r="D219">
            <v>41865</v>
          </cell>
          <cell r="E219">
            <v>90.56</v>
          </cell>
          <cell r="F219">
            <v>4.57</v>
          </cell>
          <cell r="G219">
            <v>4.3600000000000003</v>
          </cell>
          <cell r="H219">
            <v>99.49</v>
          </cell>
          <cell r="I219">
            <v>0.85899999999999999</v>
          </cell>
        </row>
        <row r="220">
          <cell r="A220">
            <v>217</v>
          </cell>
          <cell r="B220" t="str">
            <v>1408015</v>
          </cell>
          <cell r="C220">
            <v>41865</v>
          </cell>
          <cell r="D220">
            <v>41865</v>
          </cell>
          <cell r="E220">
            <v>90.73</v>
          </cell>
          <cell r="F220">
            <v>3.91</v>
          </cell>
          <cell r="G220">
            <v>4.84</v>
          </cell>
          <cell r="H220">
            <v>99.48</v>
          </cell>
          <cell r="I220">
            <v>0.85699999999999998</v>
          </cell>
        </row>
        <row r="221">
          <cell r="A221">
            <v>218</v>
          </cell>
          <cell r="B221" t="str">
            <v>1408016</v>
          </cell>
          <cell r="C221">
            <v>41866</v>
          </cell>
          <cell r="D221">
            <v>41870</v>
          </cell>
          <cell r="E221">
            <v>90.66</v>
          </cell>
          <cell r="F221">
            <v>3.93</v>
          </cell>
          <cell r="G221">
            <v>4.91</v>
          </cell>
          <cell r="H221">
            <v>99.5</v>
          </cell>
          <cell r="I221">
            <v>0.85799999999999998</v>
          </cell>
        </row>
        <row r="222">
          <cell r="A222">
            <v>219</v>
          </cell>
          <cell r="B222" t="str">
            <v>1408017</v>
          </cell>
          <cell r="C222">
            <v>41866</v>
          </cell>
          <cell r="D222">
            <v>41870</v>
          </cell>
          <cell r="E222">
            <v>90.25</v>
          </cell>
          <cell r="F222">
            <v>4.5599999999999996</v>
          </cell>
          <cell r="G222">
            <v>4.6900000000000004</v>
          </cell>
          <cell r="H222">
            <v>99.5</v>
          </cell>
          <cell r="I222">
            <v>0.85699999999999998</v>
          </cell>
        </row>
        <row r="223">
          <cell r="A223">
            <v>220</v>
          </cell>
          <cell r="B223" t="str">
            <v>1408018</v>
          </cell>
          <cell r="C223">
            <v>41867</v>
          </cell>
          <cell r="D223">
            <v>41870</v>
          </cell>
          <cell r="E223">
            <v>90.23</v>
          </cell>
          <cell r="F223">
            <v>4.58</v>
          </cell>
          <cell r="G223">
            <v>4.68</v>
          </cell>
          <cell r="H223">
            <v>99.490000000000009</v>
          </cell>
          <cell r="I223">
            <v>0.85799999999999998</v>
          </cell>
        </row>
        <row r="224">
          <cell r="A224">
            <v>221</v>
          </cell>
          <cell r="B224" t="str">
            <v>1408019</v>
          </cell>
          <cell r="C224">
            <v>41868</v>
          </cell>
          <cell r="D224">
            <v>41870</v>
          </cell>
          <cell r="E224">
            <v>90.42</v>
          </cell>
          <cell r="F224">
            <v>4.37</v>
          </cell>
          <cell r="G224">
            <v>4.71</v>
          </cell>
          <cell r="H224">
            <v>99.5</v>
          </cell>
          <cell r="I224">
            <v>0.85799999999999998</v>
          </cell>
        </row>
        <row r="225">
          <cell r="A225">
            <v>222</v>
          </cell>
          <cell r="B225" t="str">
            <v>1408020</v>
          </cell>
          <cell r="C225">
            <v>41869</v>
          </cell>
          <cell r="D225">
            <v>41870</v>
          </cell>
          <cell r="E225">
            <v>90.05</v>
          </cell>
          <cell r="F225">
            <v>4.6399999999999997</v>
          </cell>
          <cell r="G225">
            <v>4.8099999999999996</v>
          </cell>
          <cell r="H225">
            <v>99.5</v>
          </cell>
          <cell r="I225">
            <v>0.85699999999999998</v>
          </cell>
        </row>
        <row r="226">
          <cell r="A226">
            <v>223</v>
          </cell>
          <cell r="B226" t="str">
            <v>1408021</v>
          </cell>
          <cell r="C226">
            <v>41870</v>
          </cell>
          <cell r="D226">
            <v>41871</v>
          </cell>
          <cell r="E226">
            <v>90.27</v>
          </cell>
          <cell r="F226">
            <v>4.2</v>
          </cell>
          <cell r="G226">
            <v>5.03</v>
          </cell>
          <cell r="H226">
            <v>99.5</v>
          </cell>
          <cell r="I226">
            <v>0.85699999999999998</v>
          </cell>
        </row>
        <row r="227">
          <cell r="A227">
            <v>224</v>
          </cell>
          <cell r="B227" t="str">
            <v>1408022</v>
          </cell>
          <cell r="C227">
            <v>41871</v>
          </cell>
          <cell r="D227">
            <v>41871</v>
          </cell>
          <cell r="E227">
            <v>89.98</v>
          </cell>
          <cell r="F227">
            <v>4.3600000000000003</v>
          </cell>
          <cell r="G227">
            <v>5.16</v>
          </cell>
          <cell r="H227">
            <v>99.5</v>
          </cell>
          <cell r="I227">
            <v>0.85799999999999998</v>
          </cell>
        </row>
        <row r="228">
          <cell r="A228">
            <v>225</v>
          </cell>
          <cell r="B228" t="str">
            <v>1408023</v>
          </cell>
          <cell r="C228">
            <v>41872</v>
          </cell>
          <cell r="D228">
            <v>41876</v>
          </cell>
          <cell r="E228">
            <v>89.75</v>
          </cell>
          <cell r="F228">
            <v>4.83</v>
          </cell>
          <cell r="G228">
            <v>4.92</v>
          </cell>
          <cell r="H228">
            <v>99.5</v>
          </cell>
          <cell r="I228">
            <v>0.85599999999999998</v>
          </cell>
        </row>
        <row r="229">
          <cell r="A229">
            <v>226</v>
          </cell>
          <cell r="B229" t="str">
            <v>1408024</v>
          </cell>
          <cell r="C229">
            <v>41873</v>
          </cell>
          <cell r="D229">
            <v>41876</v>
          </cell>
          <cell r="E229">
            <v>90.15</v>
          </cell>
          <cell r="F229">
            <v>4.37</v>
          </cell>
          <cell r="G229">
            <v>4.9800000000000004</v>
          </cell>
          <cell r="H229">
            <v>99.500000000000014</v>
          </cell>
          <cell r="I229">
            <v>0.85699999999999998</v>
          </cell>
        </row>
        <row r="230">
          <cell r="A230">
            <v>227</v>
          </cell>
          <cell r="B230" t="str">
            <v>1408025</v>
          </cell>
          <cell r="C230">
            <v>41874</v>
          </cell>
          <cell r="D230">
            <v>41876</v>
          </cell>
          <cell r="E230">
            <v>89.63</v>
          </cell>
          <cell r="F230">
            <v>5.24</v>
          </cell>
          <cell r="G230">
            <v>4.63</v>
          </cell>
          <cell r="H230">
            <v>99.499999999999986</v>
          </cell>
          <cell r="I230">
            <v>0.85599999999999998</v>
          </cell>
        </row>
        <row r="231">
          <cell r="A231">
            <v>228</v>
          </cell>
          <cell r="B231" t="str">
            <v>1408026</v>
          </cell>
          <cell r="C231">
            <v>41875</v>
          </cell>
          <cell r="D231">
            <v>41876</v>
          </cell>
          <cell r="E231">
            <v>89.64</v>
          </cell>
          <cell r="F231">
            <v>4.88</v>
          </cell>
          <cell r="G231">
            <v>4.9800000000000004</v>
          </cell>
          <cell r="H231">
            <v>99.5</v>
          </cell>
          <cell r="I231">
            <v>0.85699999999999998</v>
          </cell>
        </row>
        <row r="232">
          <cell r="A232">
            <v>229</v>
          </cell>
          <cell r="B232" t="str">
            <v>1408027</v>
          </cell>
          <cell r="C232">
            <v>41876</v>
          </cell>
          <cell r="D232">
            <v>41879</v>
          </cell>
          <cell r="E232">
            <v>89.11</v>
          </cell>
          <cell r="F232">
            <v>5.44</v>
          </cell>
          <cell r="G232">
            <v>4.9400000000000004</v>
          </cell>
          <cell r="H232">
            <v>99.49</v>
          </cell>
          <cell r="I232">
            <v>0.85699999999999998</v>
          </cell>
        </row>
        <row r="233">
          <cell r="A233">
            <v>230</v>
          </cell>
          <cell r="B233" t="str">
            <v>1408028</v>
          </cell>
          <cell r="C233">
            <v>41877</v>
          </cell>
          <cell r="D233">
            <v>41879</v>
          </cell>
          <cell r="E233">
            <v>88.9</v>
          </cell>
          <cell r="F233">
            <v>5.45</v>
          </cell>
          <cell r="G233">
            <v>5.15</v>
          </cell>
          <cell r="H233">
            <v>99.500000000000014</v>
          </cell>
          <cell r="I233">
            <v>0.85599999999999998</v>
          </cell>
        </row>
        <row r="234">
          <cell r="A234">
            <v>231</v>
          </cell>
          <cell r="B234" t="str">
            <v>1408029</v>
          </cell>
          <cell r="C234">
            <v>41878</v>
          </cell>
          <cell r="D234">
            <v>41879</v>
          </cell>
          <cell r="E234">
            <v>88.87</v>
          </cell>
          <cell r="F234">
            <v>5.15</v>
          </cell>
          <cell r="G234">
            <v>5.47</v>
          </cell>
          <cell r="H234">
            <v>99.490000000000009</v>
          </cell>
          <cell r="I234">
            <v>0.85699999999999998</v>
          </cell>
        </row>
        <row r="235">
          <cell r="A235">
            <v>232</v>
          </cell>
          <cell r="B235" t="str">
            <v>1408030</v>
          </cell>
          <cell r="C235">
            <v>41879</v>
          </cell>
          <cell r="D235">
            <v>41879</v>
          </cell>
          <cell r="E235">
            <v>89.67</v>
          </cell>
          <cell r="F235">
            <v>5.2</v>
          </cell>
          <cell r="G235">
            <v>4.6399999999999997</v>
          </cell>
          <cell r="H235">
            <v>99.51</v>
          </cell>
          <cell r="I235">
            <v>0.85599999999999998</v>
          </cell>
        </row>
        <row r="236">
          <cell r="A236">
            <v>233</v>
          </cell>
          <cell r="B236" t="str">
            <v>1408031</v>
          </cell>
          <cell r="C236">
            <v>41880</v>
          </cell>
          <cell r="D236">
            <v>41884</v>
          </cell>
          <cell r="E236">
            <v>89.5</v>
          </cell>
          <cell r="F236">
            <v>5.21</v>
          </cell>
          <cell r="G236">
            <v>4.79</v>
          </cell>
          <cell r="H236">
            <v>99.5</v>
          </cell>
          <cell r="I236">
            <v>0.85799999999999998</v>
          </cell>
        </row>
        <row r="237">
          <cell r="A237">
            <v>234</v>
          </cell>
          <cell r="B237" t="str">
            <v>1408032</v>
          </cell>
          <cell r="C237">
            <v>41880</v>
          </cell>
          <cell r="D237">
            <v>41884</v>
          </cell>
          <cell r="E237">
            <v>89.49</v>
          </cell>
          <cell r="F237">
            <v>5.35</v>
          </cell>
          <cell r="G237">
            <v>4.67</v>
          </cell>
          <cell r="H237">
            <v>99.509999999999991</v>
          </cell>
          <cell r="I237">
            <v>0.85699999999999998</v>
          </cell>
        </row>
        <row r="238">
          <cell r="A238">
            <v>235</v>
          </cell>
          <cell r="B238" t="str">
            <v>1408033</v>
          </cell>
          <cell r="C238">
            <v>41881</v>
          </cell>
          <cell r="D238">
            <v>41884</v>
          </cell>
          <cell r="E238">
            <v>89.14</v>
          </cell>
          <cell r="F238">
            <v>5.36</v>
          </cell>
          <cell r="G238">
            <v>5</v>
          </cell>
          <cell r="H238">
            <v>99.5</v>
          </cell>
          <cell r="I238">
            <v>0.85699999999999998</v>
          </cell>
        </row>
        <row r="239">
          <cell r="A239">
            <v>236</v>
          </cell>
          <cell r="B239" t="str">
            <v>1408034</v>
          </cell>
          <cell r="C239">
            <v>41882</v>
          </cell>
          <cell r="D239">
            <v>41884</v>
          </cell>
          <cell r="E239">
            <v>89.79</v>
          </cell>
          <cell r="F239">
            <v>4.87</v>
          </cell>
          <cell r="G239">
            <v>4.84</v>
          </cell>
          <cell r="H239">
            <v>99.500000000000014</v>
          </cell>
          <cell r="I239">
            <v>0.85699999999999998</v>
          </cell>
        </row>
        <row r="240">
          <cell r="A240">
            <v>237</v>
          </cell>
          <cell r="B240" t="str">
            <v>1408035</v>
          </cell>
          <cell r="C240">
            <v>41883</v>
          </cell>
          <cell r="D240">
            <v>41886</v>
          </cell>
          <cell r="E240">
            <v>89.72</v>
          </cell>
          <cell r="F240">
            <v>4.76</v>
          </cell>
          <cell r="G240">
            <v>5.03</v>
          </cell>
          <cell r="H240">
            <v>99.51</v>
          </cell>
          <cell r="I240">
            <v>0.85799999999999998</v>
          </cell>
        </row>
        <row r="241">
          <cell r="A241">
            <v>238</v>
          </cell>
          <cell r="B241" t="str">
            <v>1409001</v>
          </cell>
          <cell r="C241">
            <v>41884</v>
          </cell>
          <cell r="D241">
            <v>41886</v>
          </cell>
          <cell r="E241">
            <v>89.94</v>
          </cell>
          <cell r="F241">
            <v>4.7</v>
          </cell>
          <cell r="G241">
            <v>4.8600000000000003</v>
          </cell>
          <cell r="H241">
            <v>99.5</v>
          </cell>
          <cell r="I241">
            <v>0.85799999999999998</v>
          </cell>
        </row>
        <row r="242">
          <cell r="A242">
            <v>239</v>
          </cell>
          <cell r="B242" t="str">
            <v>1409002</v>
          </cell>
          <cell r="C242">
            <v>41885</v>
          </cell>
          <cell r="D242">
            <v>41886</v>
          </cell>
          <cell r="E242">
            <v>90.07</v>
          </cell>
          <cell r="F242">
            <v>4.6100000000000003</v>
          </cell>
          <cell r="G242">
            <v>4.8099999999999996</v>
          </cell>
          <cell r="H242">
            <v>99.49</v>
          </cell>
          <cell r="I242">
            <v>0.85799999999999998</v>
          </cell>
        </row>
        <row r="243">
          <cell r="A243">
            <v>240</v>
          </cell>
          <cell r="B243" t="str">
            <v>1409003</v>
          </cell>
          <cell r="C243">
            <v>41885</v>
          </cell>
          <cell r="D243">
            <v>41886</v>
          </cell>
          <cell r="E243">
            <v>90.14</v>
          </cell>
          <cell r="F243">
            <v>4.22</v>
          </cell>
          <cell r="G243">
            <v>5.15</v>
          </cell>
          <cell r="H243">
            <v>99.51</v>
          </cell>
          <cell r="I243">
            <v>0.85799999999999998</v>
          </cell>
        </row>
        <row r="244">
          <cell r="A244">
            <v>241</v>
          </cell>
          <cell r="B244" t="str">
            <v>1409004</v>
          </cell>
          <cell r="C244">
            <v>41886</v>
          </cell>
          <cell r="D244">
            <v>41892</v>
          </cell>
          <cell r="E244">
            <v>90.44</v>
          </cell>
          <cell r="F244">
            <v>4.74</v>
          </cell>
          <cell r="G244">
            <v>4.33</v>
          </cell>
          <cell r="H244">
            <v>99.509999999999991</v>
          </cell>
          <cell r="I244">
            <v>0.85799999999999998</v>
          </cell>
        </row>
        <row r="245">
          <cell r="A245">
            <v>242</v>
          </cell>
          <cell r="B245" t="str">
            <v>1409005</v>
          </cell>
          <cell r="C245">
            <v>41888</v>
          </cell>
          <cell r="D245">
            <v>41892</v>
          </cell>
          <cell r="E245">
            <v>90.03</v>
          </cell>
          <cell r="F245">
            <v>4.79</v>
          </cell>
          <cell r="G245">
            <v>4.68</v>
          </cell>
          <cell r="H245">
            <v>99.5</v>
          </cell>
          <cell r="I245">
            <v>0.85799999999999998</v>
          </cell>
        </row>
        <row r="246">
          <cell r="A246">
            <v>243</v>
          </cell>
          <cell r="B246" t="str">
            <v>1409006</v>
          </cell>
          <cell r="C246">
            <v>41889</v>
          </cell>
          <cell r="D246">
            <v>41892</v>
          </cell>
          <cell r="E246">
            <v>89.89</v>
          </cell>
          <cell r="F246">
            <v>4.8899999999999997</v>
          </cell>
          <cell r="G246">
            <v>4.72</v>
          </cell>
          <cell r="H246">
            <v>99.5</v>
          </cell>
          <cell r="I246">
            <v>0.85699999999999998</v>
          </cell>
        </row>
        <row r="247">
          <cell r="A247">
            <v>244</v>
          </cell>
          <cell r="B247" t="str">
            <v>1409007</v>
          </cell>
          <cell r="C247">
            <v>41890</v>
          </cell>
          <cell r="D247">
            <v>41892</v>
          </cell>
          <cell r="E247">
            <v>90.06</v>
          </cell>
          <cell r="F247">
            <v>4.97</v>
          </cell>
          <cell r="G247">
            <v>4.47</v>
          </cell>
          <cell r="H247">
            <v>99.5</v>
          </cell>
          <cell r="I247">
            <v>0.85699999999999998</v>
          </cell>
        </row>
        <row r="248">
          <cell r="A248">
            <v>245</v>
          </cell>
          <cell r="B248" t="str">
            <v>1409008</v>
          </cell>
          <cell r="C248">
            <v>41890</v>
          </cell>
          <cell r="D248">
            <v>41892</v>
          </cell>
          <cell r="E248">
            <v>89.81</v>
          </cell>
          <cell r="F248">
            <v>5.0999999999999996</v>
          </cell>
          <cell r="G248">
            <v>4.59</v>
          </cell>
          <cell r="H248">
            <v>99.5</v>
          </cell>
          <cell r="I248">
            <v>0.85599999999999998</v>
          </cell>
        </row>
        <row r="249">
          <cell r="A249">
            <v>246</v>
          </cell>
          <cell r="B249" t="str">
            <v>1409009</v>
          </cell>
          <cell r="C249">
            <v>41891</v>
          </cell>
          <cell r="D249">
            <v>41892</v>
          </cell>
          <cell r="E249">
            <v>89.33</v>
          </cell>
          <cell r="F249">
            <v>4.8499999999999996</v>
          </cell>
          <cell r="G249">
            <v>5.33</v>
          </cell>
          <cell r="H249">
            <v>99.509999999999991</v>
          </cell>
          <cell r="I249">
            <v>0.85699999999999998</v>
          </cell>
        </row>
        <row r="250">
          <cell r="A250">
            <v>247</v>
          </cell>
          <cell r="B250" t="str">
            <v>1409010</v>
          </cell>
          <cell r="C250">
            <v>41892</v>
          </cell>
          <cell r="D250">
            <v>41899</v>
          </cell>
          <cell r="E250">
            <v>89.41</v>
          </cell>
          <cell r="F250">
            <v>4.84</v>
          </cell>
          <cell r="G250">
            <v>5.24</v>
          </cell>
          <cell r="H250">
            <v>99.49</v>
          </cell>
          <cell r="I250">
            <v>0.85499999999999998</v>
          </cell>
        </row>
        <row r="251">
          <cell r="A251">
            <v>248</v>
          </cell>
          <cell r="B251" t="str">
            <v>1409011</v>
          </cell>
          <cell r="C251">
            <v>41893</v>
          </cell>
          <cell r="D251">
            <v>41899</v>
          </cell>
          <cell r="E251">
            <v>89.35</v>
          </cell>
          <cell r="F251">
            <v>5.28</v>
          </cell>
          <cell r="G251">
            <v>4.87</v>
          </cell>
          <cell r="H251">
            <v>99.5</v>
          </cell>
          <cell r="I251">
            <v>0.85599999999999998</v>
          </cell>
        </row>
        <row r="252">
          <cell r="A252">
            <v>249</v>
          </cell>
          <cell r="B252" t="str">
            <v>1409012</v>
          </cell>
          <cell r="C252">
            <v>41894</v>
          </cell>
          <cell r="D252">
            <v>41899</v>
          </cell>
          <cell r="E252">
            <v>89.19</v>
          </cell>
          <cell r="F252">
            <v>5.36</v>
          </cell>
          <cell r="G252">
            <v>4.95</v>
          </cell>
          <cell r="H252">
            <v>99.5</v>
          </cell>
          <cell r="I252">
            <v>0.85599999999999998</v>
          </cell>
        </row>
        <row r="253">
          <cell r="A253">
            <v>250</v>
          </cell>
          <cell r="B253" t="str">
            <v>1409013</v>
          </cell>
          <cell r="C253">
            <v>41895</v>
          </cell>
          <cell r="D253">
            <v>41899</v>
          </cell>
          <cell r="E253">
            <v>89.31</v>
          </cell>
          <cell r="F253">
            <v>5.24</v>
          </cell>
          <cell r="G253">
            <v>4.95</v>
          </cell>
          <cell r="H253">
            <v>99.5</v>
          </cell>
          <cell r="I253">
            <v>0.85599999999999998</v>
          </cell>
        </row>
        <row r="254">
          <cell r="A254">
            <v>251</v>
          </cell>
          <cell r="B254" t="str">
            <v>1409014</v>
          </cell>
          <cell r="C254">
            <v>41896</v>
          </cell>
          <cell r="D254">
            <v>41899</v>
          </cell>
          <cell r="E254">
            <v>89.09</v>
          </cell>
          <cell r="F254">
            <v>5.14</v>
          </cell>
          <cell r="G254">
            <v>5.26</v>
          </cell>
          <cell r="H254">
            <v>99.490000000000009</v>
          </cell>
          <cell r="I254">
            <v>0.85599999999999998</v>
          </cell>
        </row>
        <row r="255">
          <cell r="A255">
            <v>252</v>
          </cell>
          <cell r="B255" t="str">
            <v>1409015</v>
          </cell>
          <cell r="C255">
            <v>41897</v>
          </cell>
          <cell r="D255">
            <v>41899</v>
          </cell>
          <cell r="E255">
            <v>89.22</v>
          </cell>
          <cell r="F255">
            <v>5.14</v>
          </cell>
          <cell r="G255">
            <v>5.14</v>
          </cell>
          <cell r="H255">
            <v>99.5</v>
          </cell>
          <cell r="I255">
            <v>0.85499999999999998</v>
          </cell>
        </row>
        <row r="256">
          <cell r="A256">
            <v>253</v>
          </cell>
          <cell r="B256" t="str">
            <v>1409016</v>
          </cell>
          <cell r="C256">
            <v>41898</v>
          </cell>
          <cell r="D256">
            <v>41899</v>
          </cell>
          <cell r="E256">
            <v>89.58</v>
          </cell>
          <cell r="F256">
            <v>4.71</v>
          </cell>
          <cell r="G256">
            <v>5.22</v>
          </cell>
          <cell r="H256">
            <v>99.509999999999991</v>
          </cell>
          <cell r="I256">
            <v>0.85599999999999998</v>
          </cell>
        </row>
        <row r="257">
          <cell r="A257">
            <v>254</v>
          </cell>
          <cell r="B257" t="str">
            <v>1409017</v>
          </cell>
          <cell r="C257">
            <v>41899</v>
          </cell>
          <cell r="D257">
            <v>41901</v>
          </cell>
          <cell r="E257">
            <v>89.74</v>
          </cell>
          <cell r="F257">
            <v>5.0199999999999996</v>
          </cell>
          <cell r="G257">
            <v>4.7300000000000004</v>
          </cell>
          <cell r="H257">
            <v>99.49</v>
          </cell>
          <cell r="I257">
            <v>0.85799999999999998</v>
          </cell>
        </row>
        <row r="258">
          <cell r="A258">
            <v>255</v>
          </cell>
          <cell r="B258" t="str">
            <v>1409018</v>
          </cell>
          <cell r="C258">
            <v>41900</v>
          </cell>
          <cell r="D258">
            <v>41901</v>
          </cell>
          <cell r="E258">
            <v>89.75</v>
          </cell>
          <cell r="F258">
            <v>4.7699999999999996</v>
          </cell>
          <cell r="G258">
            <v>4.9800000000000004</v>
          </cell>
          <cell r="H258">
            <v>99.5</v>
          </cell>
          <cell r="I258">
            <v>0.85799999999999998</v>
          </cell>
        </row>
        <row r="259">
          <cell r="A259">
            <v>256</v>
          </cell>
          <cell r="B259" t="str">
            <v>1409019</v>
          </cell>
          <cell r="C259">
            <v>41901</v>
          </cell>
          <cell r="D259">
            <v>41901</v>
          </cell>
          <cell r="E259">
            <v>89.76</v>
          </cell>
          <cell r="F259">
            <v>4.72</v>
          </cell>
          <cell r="G259">
            <v>5.0199999999999996</v>
          </cell>
          <cell r="H259">
            <v>99.5</v>
          </cell>
          <cell r="I259">
            <v>0.85799999999999998</v>
          </cell>
        </row>
        <row r="260">
          <cell r="A260">
            <v>257</v>
          </cell>
          <cell r="B260" t="str">
            <v>1409020</v>
          </cell>
          <cell r="C260">
            <v>41902</v>
          </cell>
          <cell r="D260">
            <v>41904</v>
          </cell>
          <cell r="E260">
            <v>89.8</v>
          </cell>
          <cell r="F260">
            <v>4.88</v>
          </cell>
          <cell r="G260">
            <v>4.8099999999999996</v>
          </cell>
          <cell r="H260">
            <v>99.49</v>
          </cell>
          <cell r="I260">
            <v>0.85799999999999998</v>
          </cell>
        </row>
        <row r="261">
          <cell r="A261">
            <v>258</v>
          </cell>
          <cell r="B261" t="str">
            <v>1409021</v>
          </cell>
          <cell r="C261">
            <v>41902</v>
          </cell>
          <cell r="D261">
            <v>41904</v>
          </cell>
          <cell r="E261">
            <v>89.3</v>
          </cell>
          <cell r="F261">
            <v>5.2</v>
          </cell>
          <cell r="G261">
            <v>4.99</v>
          </cell>
          <cell r="H261">
            <v>99.49</v>
          </cell>
          <cell r="I261">
            <v>0.85799999999999998</v>
          </cell>
        </row>
        <row r="262">
          <cell r="A262">
            <v>259</v>
          </cell>
          <cell r="B262" t="str">
            <v>1409022</v>
          </cell>
          <cell r="C262">
            <v>41903</v>
          </cell>
          <cell r="D262">
            <v>41904</v>
          </cell>
          <cell r="E262">
            <v>89.21</v>
          </cell>
          <cell r="F262">
            <v>5.38</v>
          </cell>
          <cell r="G262">
            <v>4.91</v>
          </cell>
          <cell r="H262">
            <v>99.499999999999986</v>
          </cell>
          <cell r="I262">
            <v>0.85799999999999998</v>
          </cell>
        </row>
        <row r="263">
          <cell r="A263">
            <v>260</v>
          </cell>
          <cell r="B263" t="str">
            <v>1409023</v>
          </cell>
          <cell r="C263">
            <v>41904</v>
          </cell>
          <cell r="D263">
            <v>41908</v>
          </cell>
          <cell r="E263">
            <v>89.42</v>
          </cell>
          <cell r="F263">
            <v>5.27</v>
          </cell>
          <cell r="G263">
            <v>4.8099999999999996</v>
          </cell>
          <cell r="H263">
            <v>99.5</v>
          </cell>
          <cell r="I263">
            <v>0.85699999999999998</v>
          </cell>
        </row>
        <row r="264">
          <cell r="A264">
            <v>261</v>
          </cell>
          <cell r="B264" t="str">
            <v>1409024</v>
          </cell>
          <cell r="C264">
            <v>41905</v>
          </cell>
          <cell r="D264">
            <v>41908</v>
          </cell>
          <cell r="E264">
            <v>88.94</v>
          </cell>
          <cell r="F264">
            <v>5.6</v>
          </cell>
          <cell r="G264">
            <v>4.96</v>
          </cell>
          <cell r="H264">
            <v>99.499999999999986</v>
          </cell>
          <cell r="I264">
            <v>0.85699999999999998</v>
          </cell>
        </row>
        <row r="265">
          <cell r="A265">
            <v>262</v>
          </cell>
          <cell r="B265" t="str">
            <v>1409025</v>
          </cell>
          <cell r="C265">
            <v>41906</v>
          </cell>
          <cell r="D265">
            <v>41908</v>
          </cell>
          <cell r="E265">
            <v>89.17</v>
          </cell>
          <cell r="F265">
            <v>5.6</v>
          </cell>
          <cell r="G265">
            <v>4.74</v>
          </cell>
          <cell r="H265">
            <v>99.509999999999991</v>
          </cell>
          <cell r="I265">
            <v>0.85699999999999998</v>
          </cell>
        </row>
        <row r="266">
          <cell r="A266">
            <v>263</v>
          </cell>
          <cell r="B266" t="str">
            <v>1409026</v>
          </cell>
          <cell r="C266">
            <v>41907</v>
          </cell>
          <cell r="D266">
            <v>41908</v>
          </cell>
          <cell r="E266">
            <v>88.92</v>
          </cell>
          <cell r="F266">
            <v>5.59</v>
          </cell>
          <cell r="G266">
            <v>4.9800000000000004</v>
          </cell>
          <cell r="H266">
            <v>99.490000000000009</v>
          </cell>
          <cell r="I266">
            <v>0.85699999999999998</v>
          </cell>
        </row>
        <row r="267">
          <cell r="A267">
            <v>264</v>
          </cell>
          <cell r="B267" t="str">
            <v>1409027</v>
          </cell>
          <cell r="C267">
            <v>41908</v>
          </cell>
          <cell r="D267">
            <v>41908</v>
          </cell>
          <cell r="E267">
            <v>88.78</v>
          </cell>
          <cell r="F267">
            <v>5.59</v>
          </cell>
          <cell r="G267">
            <v>5.13</v>
          </cell>
          <cell r="H267">
            <v>99.5</v>
          </cell>
          <cell r="I267">
            <v>0.85699999999999998</v>
          </cell>
        </row>
        <row r="268">
          <cell r="A268">
            <v>265</v>
          </cell>
          <cell r="B268" t="str">
            <v>1409028</v>
          </cell>
          <cell r="C268">
            <v>41908</v>
          </cell>
          <cell r="D268">
            <v>41912</v>
          </cell>
          <cell r="E268">
            <v>89.23</v>
          </cell>
          <cell r="F268">
            <v>5.48</v>
          </cell>
          <cell r="G268">
            <v>4.78</v>
          </cell>
          <cell r="H268">
            <v>99.490000000000009</v>
          </cell>
          <cell r="I268">
            <v>0.85699999999999998</v>
          </cell>
        </row>
        <row r="269">
          <cell r="A269">
            <v>266</v>
          </cell>
          <cell r="B269" t="str">
            <v>1409029</v>
          </cell>
          <cell r="C269">
            <v>41909</v>
          </cell>
          <cell r="D269">
            <v>41912</v>
          </cell>
          <cell r="E269">
            <v>89.48</v>
          </cell>
          <cell r="F269">
            <v>5.23</v>
          </cell>
          <cell r="G269">
            <v>4.79</v>
          </cell>
          <cell r="H269">
            <v>99.500000000000014</v>
          </cell>
          <cell r="I269">
            <v>0.85699999999999998</v>
          </cell>
        </row>
        <row r="270">
          <cell r="A270">
            <v>267</v>
          </cell>
          <cell r="B270" t="str">
            <v>1409030</v>
          </cell>
          <cell r="C270">
            <v>41910</v>
          </cell>
          <cell r="D270">
            <v>41912</v>
          </cell>
          <cell r="E270">
            <v>89.69</v>
          </cell>
          <cell r="F270">
            <v>5.17</v>
          </cell>
          <cell r="G270">
            <v>4.6399999999999997</v>
          </cell>
          <cell r="H270">
            <v>99.5</v>
          </cell>
          <cell r="I270">
            <v>0.85799999999999998</v>
          </cell>
        </row>
        <row r="271">
          <cell r="A271">
            <v>268</v>
          </cell>
          <cell r="B271" t="str">
            <v>1409031</v>
          </cell>
          <cell r="C271">
            <v>41911</v>
          </cell>
          <cell r="D271">
            <v>41912</v>
          </cell>
          <cell r="E271">
            <v>89.71</v>
          </cell>
          <cell r="F271">
            <v>5.27</v>
          </cell>
          <cell r="G271">
            <v>4.5199999999999996</v>
          </cell>
          <cell r="H271">
            <v>99.499999999999986</v>
          </cell>
          <cell r="I271">
            <v>0.85599999999999998</v>
          </cell>
        </row>
        <row r="272">
          <cell r="A272">
            <v>269</v>
          </cell>
          <cell r="B272" t="str">
            <v>1409032</v>
          </cell>
          <cell r="C272">
            <v>41912</v>
          </cell>
          <cell r="D272">
            <v>41912</v>
          </cell>
          <cell r="E272">
            <v>89.66</v>
          </cell>
          <cell r="F272">
            <v>4.9800000000000004</v>
          </cell>
          <cell r="G272">
            <v>4.8600000000000003</v>
          </cell>
          <cell r="H272">
            <v>99.5</v>
          </cell>
          <cell r="I272">
            <v>0.85799999999999998</v>
          </cell>
        </row>
        <row r="273">
          <cell r="A273">
            <v>270</v>
          </cell>
          <cell r="B273" t="str">
            <v>1409033</v>
          </cell>
          <cell r="C273">
            <v>41913</v>
          </cell>
          <cell r="D273">
            <v>41915</v>
          </cell>
          <cell r="E273">
            <v>89.55</v>
          </cell>
          <cell r="F273">
            <v>4.9800000000000004</v>
          </cell>
          <cell r="G273">
            <v>4.97</v>
          </cell>
          <cell r="H273">
            <v>99.5</v>
          </cell>
          <cell r="I273">
            <v>0.85799999999999998</v>
          </cell>
        </row>
        <row r="274">
          <cell r="A274">
            <v>271</v>
          </cell>
          <cell r="B274" t="str">
            <v>1410001</v>
          </cell>
          <cell r="C274">
            <v>41913</v>
          </cell>
          <cell r="D274">
            <v>41915</v>
          </cell>
          <cell r="E274">
            <v>89.73</v>
          </cell>
          <cell r="F274">
            <v>4.99</v>
          </cell>
          <cell r="G274">
            <v>4.78</v>
          </cell>
          <cell r="H274">
            <v>99.5</v>
          </cell>
          <cell r="I274">
            <v>0.85699999999999998</v>
          </cell>
        </row>
        <row r="275">
          <cell r="A275">
            <v>272</v>
          </cell>
          <cell r="B275" t="str">
            <v>1410002</v>
          </cell>
          <cell r="C275">
            <v>41914</v>
          </cell>
          <cell r="D275">
            <v>41915</v>
          </cell>
          <cell r="E275">
            <v>89.41</v>
          </cell>
          <cell r="F275">
            <v>4.8</v>
          </cell>
          <cell r="G275">
            <v>5.29</v>
          </cell>
          <cell r="H275">
            <v>99.5</v>
          </cell>
          <cell r="I275">
            <v>0.85699999999999998</v>
          </cell>
        </row>
        <row r="276">
          <cell r="A276">
            <v>273</v>
          </cell>
          <cell r="B276" t="str">
            <v>1410003</v>
          </cell>
          <cell r="C276">
            <v>41915</v>
          </cell>
          <cell r="D276">
            <v>41919</v>
          </cell>
          <cell r="E276">
            <v>89.66</v>
          </cell>
          <cell r="F276">
            <v>4.8600000000000003</v>
          </cell>
          <cell r="G276">
            <v>4.9800000000000004</v>
          </cell>
          <cell r="H276">
            <v>99.5</v>
          </cell>
          <cell r="I276">
            <v>0.85899999999999999</v>
          </cell>
        </row>
        <row r="277">
          <cell r="A277">
            <v>274</v>
          </cell>
          <cell r="B277" t="str">
            <v>1410004</v>
          </cell>
          <cell r="C277">
            <v>41916</v>
          </cell>
          <cell r="D277">
            <v>41919</v>
          </cell>
          <cell r="E277">
            <v>89.87</v>
          </cell>
          <cell r="F277">
            <v>4.8099999999999996</v>
          </cell>
          <cell r="G277">
            <v>4.82</v>
          </cell>
          <cell r="H277">
            <v>99.5</v>
          </cell>
          <cell r="I277">
            <v>0.85899999999999999</v>
          </cell>
        </row>
        <row r="278">
          <cell r="A278">
            <v>275</v>
          </cell>
          <cell r="B278" t="str">
            <v>1410005</v>
          </cell>
          <cell r="C278">
            <v>41917</v>
          </cell>
          <cell r="D278">
            <v>41919</v>
          </cell>
          <cell r="E278">
            <v>89.95</v>
          </cell>
          <cell r="F278">
            <v>4.88</v>
          </cell>
          <cell r="G278">
            <v>4.67</v>
          </cell>
          <cell r="H278">
            <v>99.5</v>
          </cell>
          <cell r="I278">
            <v>0.85899999999999999</v>
          </cell>
        </row>
        <row r="279">
          <cell r="A279">
            <v>276</v>
          </cell>
          <cell r="B279" t="str">
            <v>1410006</v>
          </cell>
          <cell r="C279">
            <v>41918</v>
          </cell>
          <cell r="D279">
            <v>41919</v>
          </cell>
          <cell r="E279">
            <v>90.03</v>
          </cell>
          <cell r="F279">
            <v>4.3499999999999996</v>
          </cell>
          <cell r="G279">
            <v>5.13</v>
          </cell>
          <cell r="H279">
            <v>99.509999999999991</v>
          </cell>
          <cell r="I279">
            <v>0.85899999999999999</v>
          </cell>
        </row>
        <row r="280">
          <cell r="A280">
            <v>277</v>
          </cell>
          <cell r="B280" t="str">
            <v>1410007</v>
          </cell>
          <cell r="C280">
            <v>41935</v>
          </cell>
          <cell r="D280">
            <v>41936</v>
          </cell>
          <cell r="E280">
            <v>90.35</v>
          </cell>
          <cell r="F280">
            <v>4.45</v>
          </cell>
          <cell r="G280">
            <v>4.7</v>
          </cell>
          <cell r="H280">
            <v>99.5</v>
          </cell>
          <cell r="I280">
            <v>0.86</v>
          </cell>
        </row>
        <row r="281">
          <cell r="A281">
            <v>278</v>
          </cell>
          <cell r="B281" t="str">
            <v>1410008</v>
          </cell>
          <cell r="C281">
            <v>41936</v>
          </cell>
          <cell r="D281">
            <v>41936</v>
          </cell>
          <cell r="E281">
            <v>89.61</v>
          </cell>
          <cell r="F281">
            <v>3.7</v>
          </cell>
          <cell r="G281">
            <v>6.19</v>
          </cell>
          <cell r="H281">
            <v>99.5</v>
          </cell>
          <cell r="I281">
            <v>0.86</v>
          </cell>
        </row>
        <row r="282">
          <cell r="A282">
            <v>279</v>
          </cell>
          <cell r="B282" t="str">
            <v>1410009</v>
          </cell>
          <cell r="C282">
            <v>41937</v>
          </cell>
          <cell r="D282">
            <v>41939</v>
          </cell>
          <cell r="E282">
            <v>89.8</v>
          </cell>
          <cell r="F282">
            <v>4.03</v>
          </cell>
          <cell r="G282">
            <v>5.67</v>
          </cell>
          <cell r="H282">
            <v>99.5</v>
          </cell>
          <cell r="I282">
            <v>0.85799999999999998</v>
          </cell>
        </row>
        <row r="283">
          <cell r="A283">
            <v>280</v>
          </cell>
          <cell r="B283" t="str">
            <v>1410010</v>
          </cell>
          <cell r="C283">
            <v>41937</v>
          </cell>
          <cell r="D283">
            <v>41939</v>
          </cell>
          <cell r="E283">
            <v>90.09</v>
          </cell>
          <cell r="F283">
            <v>4.3600000000000003</v>
          </cell>
          <cell r="G283">
            <v>5.05</v>
          </cell>
          <cell r="H283">
            <v>99.5</v>
          </cell>
          <cell r="I283">
            <v>0.85699999999999998</v>
          </cell>
        </row>
        <row r="284">
          <cell r="A284">
            <v>281</v>
          </cell>
          <cell r="B284" t="str">
            <v>1410011</v>
          </cell>
          <cell r="C284">
            <v>41938</v>
          </cell>
          <cell r="D284">
            <v>41939</v>
          </cell>
          <cell r="E284">
            <v>89.33</v>
          </cell>
          <cell r="F284">
            <v>4.88</v>
          </cell>
          <cell r="G284">
            <v>5.29</v>
          </cell>
          <cell r="H284">
            <v>99.5</v>
          </cell>
          <cell r="I284">
            <v>0.85799999999999998</v>
          </cell>
        </row>
        <row r="285">
          <cell r="A285">
            <v>282</v>
          </cell>
          <cell r="B285" t="str">
            <v>1410012</v>
          </cell>
          <cell r="C285">
            <v>41939</v>
          </cell>
          <cell r="D285">
            <v>41943</v>
          </cell>
          <cell r="E285">
            <v>88.97</v>
          </cell>
          <cell r="F285">
            <v>5.8</v>
          </cell>
          <cell r="G285">
            <v>4.7300000000000004</v>
          </cell>
          <cell r="H285">
            <v>99.5</v>
          </cell>
          <cell r="I285">
            <v>0.86</v>
          </cell>
        </row>
        <row r="286">
          <cell r="A286">
            <v>283</v>
          </cell>
          <cell r="B286" t="str">
            <v>1410013</v>
          </cell>
          <cell r="C286">
            <v>41940</v>
          </cell>
          <cell r="D286">
            <v>41943</v>
          </cell>
          <cell r="E286">
            <v>88.99</v>
          </cell>
          <cell r="F286">
            <v>5.17</v>
          </cell>
          <cell r="G286">
            <v>5.35</v>
          </cell>
          <cell r="H286">
            <v>99.509999999999991</v>
          </cell>
          <cell r="I286">
            <v>0.85899999999999999</v>
          </cell>
        </row>
        <row r="287">
          <cell r="A287">
            <v>284</v>
          </cell>
          <cell r="B287" t="str">
            <v>1410014</v>
          </cell>
          <cell r="C287">
            <v>41941</v>
          </cell>
          <cell r="D287">
            <v>41943</v>
          </cell>
          <cell r="E287">
            <v>89.19</v>
          </cell>
          <cell r="F287">
            <v>5.76</v>
          </cell>
          <cell r="G287">
            <v>4.55</v>
          </cell>
          <cell r="H287">
            <v>99.5</v>
          </cell>
          <cell r="I287">
            <v>0.85899999999999999</v>
          </cell>
        </row>
        <row r="288">
          <cell r="A288">
            <v>285</v>
          </cell>
          <cell r="B288" t="str">
            <v>1410015</v>
          </cell>
          <cell r="C288">
            <v>41942</v>
          </cell>
          <cell r="D288">
            <v>41943</v>
          </cell>
          <cell r="E288">
            <v>89.06</v>
          </cell>
          <cell r="F288">
            <v>5.8</v>
          </cell>
          <cell r="G288">
            <v>4.6399999999999997</v>
          </cell>
          <cell r="H288">
            <v>99.5</v>
          </cell>
          <cell r="I288">
            <v>0.85899999999999999</v>
          </cell>
        </row>
        <row r="289">
          <cell r="A289">
            <v>286</v>
          </cell>
          <cell r="B289" t="str">
            <v>1410016</v>
          </cell>
          <cell r="C289">
            <v>41943</v>
          </cell>
          <cell r="D289">
            <v>41943</v>
          </cell>
          <cell r="E289">
            <v>88.72</v>
          </cell>
          <cell r="F289">
            <v>6.06</v>
          </cell>
          <cell r="G289">
            <v>4.71</v>
          </cell>
          <cell r="H289">
            <v>99.49</v>
          </cell>
          <cell r="I289">
            <v>0.85799999999999998</v>
          </cell>
        </row>
        <row r="290">
          <cell r="A290">
            <v>287</v>
          </cell>
          <cell r="B290" t="str">
            <v>1410017</v>
          </cell>
          <cell r="C290">
            <v>41943</v>
          </cell>
          <cell r="D290">
            <v>41949</v>
          </cell>
          <cell r="E290">
            <v>87.57</v>
          </cell>
          <cell r="F290">
            <v>6.95</v>
          </cell>
          <cell r="G290">
            <v>4.9800000000000004</v>
          </cell>
          <cell r="H290">
            <v>99.5</v>
          </cell>
          <cell r="I290">
            <v>0.85799999999999998</v>
          </cell>
        </row>
        <row r="291">
          <cell r="A291">
            <v>288</v>
          </cell>
          <cell r="B291" t="str">
            <v>1410018</v>
          </cell>
          <cell r="C291">
            <v>41945</v>
          </cell>
          <cell r="D291">
            <v>41949</v>
          </cell>
          <cell r="E291">
            <v>87.35</v>
          </cell>
          <cell r="F291">
            <v>7.23</v>
          </cell>
          <cell r="G291">
            <v>4.92</v>
          </cell>
          <cell r="H291">
            <v>99.5</v>
          </cell>
          <cell r="I291">
            <v>0.85799999999999998</v>
          </cell>
        </row>
        <row r="292">
          <cell r="A292">
            <v>289</v>
          </cell>
          <cell r="B292" t="str">
            <v>1411001</v>
          </cell>
          <cell r="C292">
            <v>41945</v>
          </cell>
          <cell r="D292">
            <v>41949</v>
          </cell>
          <cell r="E292">
            <v>86.86</v>
          </cell>
          <cell r="F292">
            <v>7.59</v>
          </cell>
          <cell r="G292">
            <v>5.05</v>
          </cell>
          <cell r="H292">
            <v>99.5</v>
          </cell>
          <cell r="I292">
            <v>0.85699999999999998</v>
          </cell>
        </row>
        <row r="293">
          <cell r="A293">
            <v>290</v>
          </cell>
          <cell r="B293" t="str">
            <v>1411002</v>
          </cell>
          <cell r="C293">
            <v>41946</v>
          </cell>
          <cell r="D293">
            <v>41949</v>
          </cell>
          <cell r="E293">
            <v>87.02</v>
          </cell>
          <cell r="F293">
            <v>7.41</v>
          </cell>
          <cell r="G293">
            <v>5.07</v>
          </cell>
          <cell r="H293">
            <v>99.5</v>
          </cell>
          <cell r="I293">
            <v>0.85699999999999998</v>
          </cell>
        </row>
        <row r="294">
          <cell r="A294">
            <v>291</v>
          </cell>
          <cell r="B294" t="str">
            <v>1411003</v>
          </cell>
          <cell r="C294">
            <v>41947</v>
          </cell>
          <cell r="D294">
            <v>41949</v>
          </cell>
          <cell r="E294">
            <v>86.58</v>
          </cell>
          <cell r="F294">
            <v>6.75</v>
          </cell>
          <cell r="G294">
            <v>6.17</v>
          </cell>
          <cell r="H294">
            <v>99.5</v>
          </cell>
          <cell r="I294">
            <v>0.85699999999999998</v>
          </cell>
        </row>
        <row r="295">
          <cell r="A295">
            <v>292</v>
          </cell>
          <cell r="B295" t="str">
            <v>1411004</v>
          </cell>
          <cell r="C295">
            <v>41948</v>
          </cell>
          <cell r="D295">
            <v>41950</v>
          </cell>
          <cell r="E295">
            <v>87.01</v>
          </cell>
          <cell r="F295">
            <v>7.7</v>
          </cell>
          <cell r="G295">
            <v>4.79</v>
          </cell>
          <cell r="H295">
            <v>99.500000000000014</v>
          </cell>
          <cell r="I295">
            <v>0.85799999999999998</v>
          </cell>
        </row>
        <row r="296">
          <cell r="A296">
            <v>293</v>
          </cell>
          <cell r="B296" t="str">
            <v>1411005</v>
          </cell>
          <cell r="C296">
            <v>41949</v>
          </cell>
          <cell r="D296">
            <v>41950</v>
          </cell>
          <cell r="E296">
            <v>86.39</v>
          </cell>
          <cell r="F296">
            <v>7.54</v>
          </cell>
          <cell r="G296">
            <v>5.57</v>
          </cell>
          <cell r="H296">
            <v>99.5</v>
          </cell>
          <cell r="I296">
            <v>0.85899999999999999</v>
          </cell>
        </row>
        <row r="297">
          <cell r="A297">
            <v>294</v>
          </cell>
          <cell r="B297" t="str">
            <v>1411006</v>
          </cell>
          <cell r="C297">
            <v>41950</v>
          </cell>
          <cell r="D297">
            <v>41950</v>
          </cell>
          <cell r="E297">
            <v>86.17</v>
          </cell>
          <cell r="F297">
            <v>8.34</v>
          </cell>
          <cell r="G297">
            <v>5</v>
          </cell>
          <cell r="H297">
            <v>99.51</v>
          </cell>
          <cell r="I297">
            <v>0.85799999999999998</v>
          </cell>
        </row>
        <row r="298">
          <cell r="A298">
            <v>295</v>
          </cell>
          <cell r="B298" t="str">
            <v>1411007</v>
          </cell>
          <cell r="C298">
            <v>41951</v>
          </cell>
          <cell r="D298">
            <v>41954</v>
          </cell>
          <cell r="E298">
            <v>85.91</v>
          </cell>
          <cell r="F298">
            <v>8.67</v>
          </cell>
          <cell r="G298">
            <v>4.92</v>
          </cell>
          <cell r="H298">
            <v>99.5</v>
          </cell>
          <cell r="I298">
            <v>0.85699999999999998</v>
          </cell>
        </row>
        <row r="299">
          <cell r="A299">
            <v>296</v>
          </cell>
          <cell r="B299" t="str">
            <v>1411008</v>
          </cell>
          <cell r="C299">
            <v>41951</v>
          </cell>
          <cell r="D299">
            <v>41954</v>
          </cell>
          <cell r="E299">
            <v>85.87</v>
          </cell>
          <cell r="F299">
            <v>8.76</v>
          </cell>
          <cell r="G299">
            <v>4.8600000000000003</v>
          </cell>
          <cell r="H299">
            <v>99.490000000000009</v>
          </cell>
          <cell r="I299">
            <v>0.85699999999999998</v>
          </cell>
        </row>
        <row r="300">
          <cell r="A300">
            <v>297</v>
          </cell>
          <cell r="B300" t="str">
            <v>1411009</v>
          </cell>
          <cell r="C300">
            <v>41952</v>
          </cell>
          <cell r="D300">
            <v>41954</v>
          </cell>
          <cell r="E300">
            <v>85.77</v>
          </cell>
          <cell r="F300">
            <v>8.89</v>
          </cell>
          <cell r="G300">
            <v>4.8499999999999996</v>
          </cell>
          <cell r="H300">
            <v>99.509999999999991</v>
          </cell>
          <cell r="I300">
            <v>0.85699999999999998</v>
          </cell>
        </row>
        <row r="301">
          <cell r="A301">
            <v>298</v>
          </cell>
          <cell r="B301" t="str">
            <v>1411010</v>
          </cell>
          <cell r="C301">
            <v>41954</v>
          </cell>
          <cell r="D301">
            <v>41956</v>
          </cell>
          <cell r="E301">
            <v>85.97</v>
          </cell>
          <cell r="F301">
            <v>8.9499999999999993</v>
          </cell>
          <cell r="G301">
            <v>4.58</v>
          </cell>
          <cell r="H301">
            <v>99.5</v>
          </cell>
          <cell r="I301">
            <v>0.85699999999999998</v>
          </cell>
        </row>
        <row r="302">
          <cell r="A302">
            <v>299</v>
          </cell>
          <cell r="B302" t="str">
            <v>1411011</v>
          </cell>
          <cell r="C302">
            <v>41955</v>
          </cell>
          <cell r="D302">
            <v>41956</v>
          </cell>
          <cell r="E302">
            <v>86.03</v>
          </cell>
          <cell r="F302">
            <v>8.89</v>
          </cell>
          <cell r="G302">
            <v>4.58</v>
          </cell>
          <cell r="H302">
            <v>99.5</v>
          </cell>
          <cell r="I302">
            <v>0.85799999999999998</v>
          </cell>
        </row>
        <row r="303">
          <cell r="A303">
            <v>300</v>
          </cell>
          <cell r="B303" t="str">
            <v>1411012</v>
          </cell>
          <cell r="C303">
            <v>41956</v>
          </cell>
          <cell r="D303">
            <v>41956</v>
          </cell>
          <cell r="E303">
            <v>86.16</v>
          </cell>
          <cell r="F303">
            <v>8.49</v>
          </cell>
          <cell r="G303">
            <v>4.84</v>
          </cell>
          <cell r="H303">
            <v>99.49</v>
          </cell>
          <cell r="I303">
            <v>0.85799999999999998</v>
          </cell>
        </row>
        <row r="304">
          <cell r="A304">
            <v>301</v>
          </cell>
          <cell r="B304" t="str">
            <v>1411013</v>
          </cell>
          <cell r="C304">
            <v>41957</v>
          </cell>
          <cell r="D304">
            <v>41961</v>
          </cell>
          <cell r="E304">
            <v>86.18</v>
          </cell>
          <cell r="F304">
            <v>8.5</v>
          </cell>
          <cell r="G304">
            <v>4.82</v>
          </cell>
          <cell r="H304">
            <v>99.5</v>
          </cell>
          <cell r="I304">
            <v>0.85799999999999998</v>
          </cell>
        </row>
        <row r="305">
          <cell r="A305">
            <v>302</v>
          </cell>
          <cell r="B305" t="str">
            <v>1411014</v>
          </cell>
          <cell r="C305">
            <v>41957</v>
          </cell>
          <cell r="D305">
            <v>41961</v>
          </cell>
          <cell r="E305">
            <v>86.52</v>
          </cell>
          <cell r="F305">
            <v>8.41</v>
          </cell>
          <cell r="G305">
            <v>4.58</v>
          </cell>
          <cell r="H305">
            <v>99.509999999999991</v>
          </cell>
          <cell r="I305">
            <v>0.85699999999999998</v>
          </cell>
        </row>
        <row r="306">
          <cell r="A306">
            <v>303</v>
          </cell>
          <cell r="B306" t="str">
            <v>1411015</v>
          </cell>
          <cell r="C306">
            <v>41958</v>
          </cell>
          <cell r="D306">
            <v>41961</v>
          </cell>
          <cell r="E306">
            <v>86.29</v>
          </cell>
          <cell r="F306">
            <v>8.6999999999999993</v>
          </cell>
          <cell r="G306">
            <v>4.51</v>
          </cell>
          <cell r="H306">
            <v>99.500000000000014</v>
          </cell>
          <cell r="I306">
            <v>0.85699999999999998</v>
          </cell>
        </row>
        <row r="307">
          <cell r="A307">
            <v>304</v>
          </cell>
          <cell r="B307" t="str">
            <v>1411016</v>
          </cell>
          <cell r="C307">
            <v>41959</v>
          </cell>
          <cell r="D307">
            <v>41961</v>
          </cell>
          <cell r="E307">
            <v>85.88</v>
          </cell>
          <cell r="F307">
            <v>9.06</v>
          </cell>
          <cell r="G307">
            <v>4.5599999999999996</v>
          </cell>
          <cell r="H307">
            <v>99.5</v>
          </cell>
          <cell r="I307">
            <v>0.85699999999999998</v>
          </cell>
        </row>
        <row r="308">
          <cell r="A308">
            <v>305</v>
          </cell>
          <cell r="B308" t="str">
            <v>1411017</v>
          </cell>
          <cell r="C308">
            <v>41960</v>
          </cell>
          <cell r="D308">
            <v>41961</v>
          </cell>
          <cell r="E308">
            <v>86.61</v>
          </cell>
          <cell r="F308">
            <v>8.3000000000000007</v>
          </cell>
          <cell r="G308">
            <v>4.59</v>
          </cell>
          <cell r="H308">
            <v>99.5</v>
          </cell>
          <cell r="I308">
            <v>0.85799999999999998</v>
          </cell>
        </row>
        <row r="309">
          <cell r="A309">
            <v>306</v>
          </cell>
          <cell r="B309" t="str">
            <v>1411018</v>
          </cell>
          <cell r="C309">
            <v>41961</v>
          </cell>
          <cell r="D309">
            <v>41968</v>
          </cell>
          <cell r="E309">
            <v>86.62</v>
          </cell>
          <cell r="F309">
            <v>8.2100000000000009</v>
          </cell>
          <cell r="G309">
            <v>4.67</v>
          </cell>
          <cell r="H309">
            <v>99.500000000000014</v>
          </cell>
          <cell r="I309">
            <v>0.85699999999999998</v>
          </cell>
        </row>
        <row r="310">
          <cell r="A310">
            <v>307</v>
          </cell>
          <cell r="B310" t="str">
            <v>1411019</v>
          </cell>
          <cell r="C310">
            <v>41961</v>
          </cell>
          <cell r="D310">
            <v>41968</v>
          </cell>
          <cell r="E310">
            <v>86.83</v>
          </cell>
          <cell r="F310">
            <v>7.98</v>
          </cell>
          <cell r="G310">
            <v>4.6900000000000004</v>
          </cell>
          <cell r="H310">
            <v>99.5</v>
          </cell>
          <cell r="I310">
            <v>0.85699999999999998</v>
          </cell>
        </row>
        <row r="311">
          <cell r="A311">
            <v>308</v>
          </cell>
          <cell r="B311" t="str">
            <v>1411020</v>
          </cell>
          <cell r="C311">
            <v>41962</v>
          </cell>
          <cell r="D311">
            <v>41968</v>
          </cell>
          <cell r="E311">
            <v>87.38</v>
          </cell>
          <cell r="F311">
            <v>7.63</v>
          </cell>
          <cell r="G311">
            <v>4.49</v>
          </cell>
          <cell r="H311">
            <v>99.499999999999986</v>
          </cell>
          <cell r="I311">
            <v>0.85699999999999998</v>
          </cell>
        </row>
        <row r="312">
          <cell r="A312">
            <v>309</v>
          </cell>
          <cell r="B312" t="str">
            <v>1411021</v>
          </cell>
          <cell r="C312">
            <v>41963</v>
          </cell>
          <cell r="D312">
            <v>41968</v>
          </cell>
          <cell r="E312">
            <v>87.2</v>
          </cell>
          <cell r="F312">
            <v>7.34</v>
          </cell>
          <cell r="G312">
            <v>4.96</v>
          </cell>
          <cell r="H312">
            <v>99.5</v>
          </cell>
          <cell r="I312">
            <v>0.85799999999999998</v>
          </cell>
        </row>
        <row r="313">
          <cell r="A313">
            <v>310</v>
          </cell>
          <cell r="B313" t="str">
            <v>1411022</v>
          </cell>
          <cell r="C313">
            <v>41964</v>
          </cell>
          <cell r="D313">
            <v>41970</v>
          </cell>
          <cell r="E313">
            <v>87.52</v>
          </cell>
          <cell r="F313">
            <v>7.55</v>
          </cell>
          <cell r="G313">
            <v>4.43</v>
          </cell>
          <cell r="H313">
            <v>99.5</v>
          </cell>
          <cell r="I313">
            <v>0.85799999999999998</v>
          </cell>
        </row>
        <row r="314">
          <cell r="A314">
            <v>311</v>
          </cell>
          <cell r="B314" t="str">
            <v>1411023</v>
          </cell>
          <cell r="C314">
            <v>41965</v>
          </cell>
          <cell r="D314">
            <v>41970</v>
          </cell>
          <cell r="E314">
            <v>87.88</v>
          </cell>
          <cell r="F314">
            <v>7.35</v>
          </cell>
          <cell r="G314">
            <v>4.2699999999999996</v>
          </cell>
          <cell r="H314">
            <v>99.499999999999986</v>
          </cell>
          <cell r="I314">
            <v>0.85899999999999999</v>
          </cell>
        </row>
        <row r="315">
          <cell r="A315">
            <v>312</v>
          </cell>
          <cell r="B315" t="str">
            <v>1411024</v>
          </cell>
          <cell r="C315">
            <v>41966</v>
          </cell>
          <cell r="D315">
            <v>41970</v>
          </cell>
          <cell r="E315">
            <v>88.49</v>
          </cell>
          <cell r="F315">
            <v>6.86</v>
          </cell>
          <cell r="G315">
            <v>4.1500000000000004</v>
          </cell>
          <cell r="H315">
            <v>99.5</v>
          </cell>
          <cell r="I315">
            <v>0.85899999999999999</v>
          </cell>
        </row>
        <row r="316">
          <cell r="A316">
            <v>313</v>
          </cell>
          <cell r="B316" t="str">
            <v>1411025</v>
          </cell>
          <cell r="C316">
            <v>41966</v>
          </cell>
          <cell r="D316">
            <v>41970</v>
          </cell>
          <cell r="E316">
            <v>88.38</v>
          </cell>
          <cell r="F316">
            <v>6.93</v>
          </cell>
          <cell r="G316">
            <v>4.1900000000000004</v>
          </cell>
          <cell r="H316">
            <v>99.5</v>
          </cell>
          <cell r="I316">
            <v>0.85899999999999999</v>
          </cell>
        </row>
        <row r="317">
          <cell r="A317">
            <v>314</v>
          </cell>
          <cell r="B317" t="str">
            <v>1411026</v>
          </cell>
          <cell r="C317">
            <v>41967</v>
          </cell>
          <cell r="D317">
            <v>41970</v>
          </cell>
          <cell r="E317">
            <v>88.67</v>
          </cell>
          <cell r="F317">
            <v>6.92</v>
          </cell>
          <cell r="G317">
            <v>3.91</v>
          </cell>
          <cell r="H317">
            <v>99.5</v>
          </cell>
          <cell r="I317">
            <v>0.86</v>
          </cell>
        </row>
        <row r="318">
          <cell r="A318">
            <v>315</v>
          </cell>
          <cell r="B318" t="str">
            <v>1411027</v>
          </cell>
          <cell r="C318">
            <v>41968</v>
          </cell>
          <cell r="D318">
            <v>41970</v>
          </cell>
          <cell r="E318">
            <v>88.66</v>
          </cell>
          <cell r="F318">
            <v>6.61</v>
          </cell>
          <cell r="G318">
            <v>4.2300000000000004</v>
          </cell>
          <cell r="H318">
            <v>99.5</v>
          </cell>
          <cell r="I318">
            <v>0.85899999999999999</v>
          </cell>
        </row>
        <row r="319">
          <cell r="A319">
            <v>316</v>
          </cell>
          <cell r="B319" t="str">
            <v>1411028</v>
          </cell>
          <cell r="C319">
            <v>41969</v>
          </cell>
          <cell r="D319">
            <v>41975</v>
          </cell>
          <cell r="E319">
            <v>88.54</v>
          </cell>
          <cell r="F319">
            <v>7</v>
          </cell>
          <cell r="G319">
            <v>3.97</v>
          </cell>
          <cell r="H319">
            <v>99.51</v>
          </cell>
          <cell r="I319">
            <v>0.86</v>
          </cell>
        </row>
        <row r="320">
          <cell r="A320">
            <v>317</v>
          </cell>
          <cell r="B320" t="str">
            <v>1411029</v>
          </cell>
          <cell r="C320">
            <v>41970</v>
          </cell>
          <cell r="D320">
            <v>41975</v>
          </cell>
          <cell r="E320">
            <v>88.81</v>
          </cell>
          <cell r="F320">
            <v>6.42</v>
          </cell>
          <cell r="G320">
            <v>4.2699999999999996</v>
          </cell>
          <cell r="H320">
            <v>99.5</v>
          </cell>
          <cell r="I320">
            <v>0.86</v>
          </cell>
        </row>
        <row r="321">
          <cell r="A321">
            <v>318</v>
          </cell>
          <cell r="B321" t="str">
            <v>1411030</v>
          </cell>
          <cell r="C321">
            <v>41971</v>
          </cell>
          <cell r="D321">
            <v>41975</v>
          </cell>
          <cell r="E321">
            <v>88.98</v>
          </cell>
          <cell r="F321">
            <v>6.15</v>
          </cell>
          <cell r="G321">
            <v>4.3600000000000003</v>
          </cell>
          <cell r="H321">
            <v>99.490000000000009</v>
          </cell>
          <cell r="I321">
            <v>0.86099999999999999</v>
          </cell>
        </row>
        <row r="322">
          <cell r="A322">
            <v>319</v>
          </cell>
          <cell r="B322" t="str">
            <v>1411031</v>
          </cell>
          <cell r="C322">
            <v>41972</v>
          </cell>
          <cell r="D322">
            <v>41975</v>
          </cell>
          <cell r="E322">
            <v>88.86</v>
          </cell>
          <cell r="F322">
            <v>6.27</v>
          </cell>
          <cell r="G322">
            <v>4.3600000000000003</v>
          </cell>
          <cell r="H322">
            <v>99.49</v>
          </cell>
          <cell r="I322">
            <v>0.85799999999999998</v>
          </cell>
        </row>
        <row r="323">
          <cell r="A323">
            <v>320</v>
          </cell>
          <cell r="B323" t="str">
            <v>1411032</v>
          </cell>
          <cell r="C323">
            <v>41972</v>
          </cell>
          <cell r="D323">
            <v>41975</v>
          </cell>
          <cell r="E323">
            <v>88.58</v>
          </cell>
          <cell r="F323">
            <v>6.74</v>
          </cell>
          <cell r="G323">
            <v>4.18</v>
          </cell>
          <cell r="H323">
            <v>99.5</v>
          </cell>
          <cell r="I323">
            <v>0.86</v>
          </cell>
        </row>
        <row r="324">
          <cell r="A324">
            <v>321</v>
          </cell>
          <cell r="B324" t="str">
            <v>1411033</v>
          </cell>
          <cell r="C324">
            <v>41973</v>
          </cell>
          <cell r="D324">
            <v>41975</v>
          </cell>
          <cell r="E324">
            <v>89.15</v>
          </cell>
          <cell r="F324">
            <v>6.23</v>
          </cell>
          <cell r="G324">
            <v>4.12</v>
          </cell>
          <cell r="H324">
            <v>99.500000000000014</v>
          </cell>
          <cell r="I324">
            <v>0.86099999999999999</v>
          </cell>
        </row>
        <row r="325">
          <cell r="A325">
            <v>322</v>
          </cell>
          <cell r="B325" t="str">
            <v>1411034</v>
          </cell>
          <cell r="C325">
            <v>41974</v>
          </cell>
          <cell r="D325">
            <v>41975</v>
          </cell>
          <cell r="E325">
            <v>89.12</v>
          </cell>
          <cell r="F325">
            <v>6.25</v>
          </cell>
          <cell r="G325">
            <v>4.13</v>
          </cell>
          <cell r="H325">
            <v>99.5</v>
          </cell>
          <cell r="I325">
            <v>0.86</v>
          </cell>
        </row>
        <row r="326">
          <cell r="A326">
            <v>323</v>
          </cell>
          <cell r="B326" t="str">
            <v>1412001</v>
          </cell>
          <cell r="C326">
            <v>41975</v>
          </cell>
          <cell r="D326">
            <v>41978</v>
          </cell>
          <cell r="E326">
            <v>89.11</v>
          </cell>
          <cell r="F326">
            <v>6.33</v>
          </cell>
          <cell r="G326">
            <v>4.0599999999999996</v>
          </cell>
          <cell r="H326">
            <v>99.5</v>
          </cell>
          <cell r="I326">
            <v>0.86099999999999999</v>
          </cell>
        </row>
        <row r="327">
          <cell r="A327">
            <v>324</v>
          </cell>
          <cell r="B327" t="str">
            <v>1412002</v>
          </cell>
          <cell r="C327">
            <v>41976</v>
          </cell>
          <cell r="D327">
            <v>41978</v>
          </cell>
          <cell r="E327">
            <v>89.2</v>
          </cell>
          <cell r="F327">
            <v>6.1</v>
          </cell>
          <cell r="G327">
            <v>4.2</v>
          </cell>
          <cell r="H327">
            <v>99.5</v>
          </cell>
          <cell r="I327">
            <v>0.86199999999999999</v>
          </cell>
        </row>
        <row r="328">
          <cell r="A328">
            <v>325</v>
          </cell>
          <cell r="B328" t="str">
            <v>1412003</v>
          </cell>
          <cell r="C328">
            <v>41977</v>
          </cell>
          <cell r="D328">
            <v>41978</v>
          </cell>
          <cell r="E328">
            <v>89.26</v>
          </cell>
          <cell r="F328">
            <v>6.02</v>
          </cell>
          <cell r="G328">
            <v>4.22</v>
          </cell>
          <cell r="H328">
            <v>99.5</v>
          </cell>
          <cell r="I328">
            <v>0.86199999999999999</v>
          </cell>
        </row>
        <row r="329">
          <cell r="A329">
            <v>326</v>
          </cell>
          <cell r="B329" t="str">
            <v>1412004</v>
          </cell>
          <cell r="C329">
            <v>41978</v>
          </cell>
          <cell r="D329">
            <v>41978</v>
          </cell>
          <cell r="E329">
            <v>88.99</v>
          </cell>
          <cell r="F329">
            <v>6.23</v>
          </cell>
          <cell r="G329">
            <v>4.28</v>
          </cell>
          <cell r="H329">
            <v>99.5</v>
          </cell>
          <cell r="I329">
            <v>0.86199999999999999</v>
          </cell>
        </row>
        <row r="330">
          <cell r="A330">
            <v>327</v>
          </cell>
          <cell r="B330" t="str">
            <v>1412005</v>
          </cell>
          <cell r="C330">
            <v>41978</v>
          </cell>
          <cell r="D330">
            <v>41983</v>
          </cell>
          <cell r="E330">
            <v>88.93</v>
          </cell>
          <cell r="F330">
            <v>6.42</v>
          </cell>
          <cell r="G330">
            <v>4.1500000000000004</v>
          </cell>
          <cell r="H330">
            <v>99.500000000000014</v>
          </cell>
          <cell r="I330">
            <v>0.86099999999999999</v>
          </cell>
        </row>
        <row r="331">
          <cell r="A331">
            <v>328</v>
          </cell>
          <cell r="B331" t="str">
            <v>1412006</v>
          </cell>
          <cell r="C331">
            <v>41979</v>
          </cell>
          <cell r="D331">
            <v>41983</v>
          </cell>
          <cell r="E331">
            <v>88.54</v>
          </cell>
          <cell r="F331">
            <v>6.74</v>
          </cell>
          <cell r="G331">
            <v>4.22</v>
          </cell>
          <cell r="H331">
            <v>99.5</v>
          </cell>
          <cell r="I331">
            <v>0.86</v>
          </cell>
        </row>
        <row r="332">
          <cell r="A332">
            <v>329</v>
          </cell>
          <cell r="B332" t="str">
            <v>1412007</v>
          </cell>
          <cell r="C332">
            <v>41980</v>
          </cell>
          <cell r="D332">
            <v>41983</v>
          </cell>
          <cell r="E332">
            <v>88.63</v>
          </cell>
          <cell r="F332">
            <v>6.96</v>
          </cell>
          <cell r="G332">
            <v>3.91</v>
          </cell>
          <cell r="H332">
            <v>99.499999999999986</v>
          </cell>
          <cell r="I332">
            <v>0.86099999999999999</v>
          </cell>
        </row>
        <row r="333">
          <cell r="A333">
            <v>330</v>
          </cell>
          <cell r="B333" t="str">
            <v>1412008</v>
          </cell>
          <cell r="C333">
            <v>41981</v>
          </cell>
          <cell r="D333">
            <v>41983</v>
          </cell>
          <cell r="E333">
            <v>88.32</v>
          </cell>
          <cell r="F333">
            <v>7.17</v>
          </cell>
          <cell r="G333">
            <v>4.01</v>
          </cell>
          <cell r="H333">
            <v>99.5</v>
          </cell>
          <cell r="I333">
            <v>0.86099999999999999</v>
          </cell>
        </row>
        <row r="334">
          <cell r="A334">
            <v>331</v>
          </cell>
          <cell r="B334" t="str">
            <v>1412009</v>
          </cell>
          <cell r="C334">
            <v>41982</v>
          </cell>
          <cell r="D334">
            <v>41983</v>
          </cell>
          <cell r="E334">
            <v>87.48</v>
          </cell>
          <cell r="F334">
            <v>8.06</v>
          </cell>
          <cell r="G334">
            <v>3.96</v>
          </cell>
          <cell r="H334">
            <v>99.5</v>
          </cell>
          <cell r="I334">
            <v>0.86</v>
          </cell>
        </row>
        <row r="335">
          <cell r="A335">
            <v>332</v>
          </cell>
          <cell r="B335" t="str">
            <v>1412010</v>
          </cell>
          <cell r="C335">
            <v>41983</v>
          </cell>
          <cell r="D335">
            <v>41983</v>
          </cell>
          <cell r="E335">
            <v>88.06</v>
          </cell>
          <cell r="F335">
            <v>7.72</v>
          </cell>
          <cell r="G335">
            <v>3.72</v>
          </cell>
          <cell r="H335">
            <v>99.5</v>
          </cell>
          <cell r="I335">
            <v>0.86</v>
          </cell>
        </row>
        <row r="336">
          <cell r="A336">
            <v>333</v>
          </cell>
          <cell r="B336" t="str">
            <v>1412011</v>
          </cell>
          <cell r="C336">
            <v>41983</v>
          </cell>
          <cell r="D336">
            <v>41985</v>
          </cell>
          <cell r="E336">
            <v>88.79</v>
          </cell>
          <cell r="F336">
            <v>7.16</v>
          </cell>
          <cell r="G336">
            <v>3.55</v>
          </cell>
          <cell r="H336">
            <v>99.5</v>
          </cell>
          <cell r="I336">
            <v>0.86099999999999999</v>
          </cell>
        </row>
        <row r="337">
          <cell r="A337">
            <v>334</v>
          </cell>
          <cell r="B337" t="str">
            <v>1412012</v>
          </cell>
          <cell r="C337">
            <v>41984</v>
          </cell>
          <cell r="D337">
            <v>41985</v>
          </cell>
          <cell r="E337">
            <v>88.66</v>
          </cell>
          <cell r="F337">
            <v>7.13</v>
          </cell>
          <cell r="G337">
            <v>3.71</v>
          </cell>
          <cell r="H337">
            <v>99.499999999999986</v>
          </cell>
          <cell r="I337">
            <v>0.86099999999999999</v>
          </cell>
        </row>
        <row r="338">
          <cell r="A338">
            <v>335</v>
          </cell>
          <cell r="B338" t="str">
            <v>1412013</v>
          </cell>
          <cell r="C338">
            <v>41985</v>
          </cell>
          <cell r="D338">
            <v>41988</v>
          </cell>
          <cell r="E338">
            <v>88.46</v>
          </cell>
          <cell r="F338">
            <v>7.17</v>
          </cell>
          <cell r="G338">
            <v>3.87</v>
          </cell>
          <cell r="H338">
            <v>99.5</v>
          </cell>
          <cell r="I338">
            <v>0.86099999999999999</v>
          </cell>
        </row>
        <row r="339">
          <cell r="A339">
            <v>336</v>
          </cell>
          <cell r="B339" t="str">
            <v>1412014</v>
          </cell>
          <cell r="C339">
            <v>41986</v>
          </cell>
          <cell r="D339">
            <v>41988</v>
          </cell>
          <cell r="E339">
            <v>88.23</v>
          </cell>
          <cell r="F339">
            <v>7.27</v>
          </cell>
          <cell r="G339">
            <v>4.01</v>
          </cell>
          <cell r="H339">
            <v>99.51</v>
          </cell>
          <cell r="I339">
            <v>0.86099999999999999</v>
          </cell>
        </row>
        <row r="340">
          <cell r="A340">
            <v>337</v>
          </cell>
          <cell r="B340" t="str">
            <v>1412015</v>
          </cell>
          <cell r="C340">
            <v>41987</v>
          </cell>
          <cell r="D340">
            <v>41988</v>
          </cell>
          <cell r="E340">
            <v>88.25</v>
          </cell>
          <cell r="F340">
            <v>7.42</v>
          </cell>
          <cell r="G340">
            <v>3.83</v>
          </cell>
          <cell r="H340">
            <v>99.5</v>
          </cell>
          <cell r="I340">
            <v>0.86099999999999999</v>
          </cell>
        </row>
        <row r="341">
          <cell r="A341">
            <v>338</v>
          </cell>
          <cell r="B341" t="str">
            <v>1412016</v>
          </cell>
          <cell r="C341">
            <v>41988</v>
          </cell>
          <cell r="D341">
            <v>41990</v>
          </cell>
          <cell r="E341">
            <v>88.04</v>
          </cell>
          <cell r="F341">
            <v>7.34</v>
          </cell>
          <cell r="G341">
            <v>4.12</v>
          </cell>
          <cell r="H341">
            <v>99.500000000000014</v>
          </cell>
          <cell r="I341">
            <v>0.86</v>
          </cell>
        </row>
        <row r="342">
          <cell r="A342">
            <v>339</v>
          </cell>
          <cell r="B342" t="str">
            <v>1412017</v>
          </cell>
          <cell r="C342">
            <v>41988</v>
          </cell>
          <cell r="D342">
            <v>41990</v>
          </cell>
          <cell r="E342">
            <v>88.1</v>
          </cell>
          <cell r="F342">
            <v>7.77</v>
          </cell>
          <cell r="G342">
            <v>3.63</v>
          </cell>
          <cell r="H342">
            <v>99.499999999999986</v>
          </cell>
          <cell r="I342">
            <v>0.86099999999999999</v>
          </cell>
        </row>
        <row r="343">
          <cell r="A343">
            <v>340</v>
          </cell>
          <cell r="B343" t="str">
            <v>1412018</v>
          </cell>
          <cell r="C343">
            <v>41989</v>
          </cell>
          <cell r="D343">
            <v>41990</v>
          </cell>
          <cell r="E343">
            <v>87.89</v>
          </cell>
          <cell r="F343">
            <v>7.36</v>
          </cell>
          <cell r="G343">
            <v>4.25</v>
          </cell>
          <cell r="H343">
            <v>99.5</v>
          </cell>
          <cell r="I343">
            <v>0.86</v>
          </cell>
        </row>
        <row r="344">
          <cell r="A344">
            <v>341</v>
          </cell>
          <cell r="B344" t="str">
            <v>1412019</v>
          </cell>
          <cell r="C344">
            <v>41990</v>
          </cell>
          <cell r="D344">
            <v>41997</v>
          </cell>
          <cell r="E344">
            <v>87.96</v>
          </cell>
          <cell r="F344">
            <v>6.88</v>
          </cell>
          <cell r="G344">
            <v>4.66</v>
          </cell>
          <cell r="H344">
            <v>99.499999999999986</v>
          </cell>
          <cell r="I344">
            <v>0.86</v>
          </cell>
        </row>
        <row r="345">
          <cell r="A345">
            <v>342</v>
          </cell>
          <cell r="B345" t="str">
            <v>1412020</v>
          </cell>
          <cell r="C345">
            <v>41991</v>
          </cell>
          <cell r="D345">
            <v>41997</v>
          </cell>
          <cell r="E345">
            <v>88.29</v>
          </cell>
          <cell r="F345">
            <v>7.62</v>
          </cell>
          <cell r="G345">
            <v>3.59</v>
          </cell>
          <cell r="H345">
            <v>99.500000000000014</v>
          </cell>
          <cell r="I345">
            <v>0.86099999999999999</v>
          </cell>
        </row>
        <row r="346">
          <cell r="A346">
            <v>343</v>
          </cell>
          <cell r="B346" t="str">
            <v>1412021</v>
          </cell>
          <cell r="C346">
            <v>41992</v>
          </cell>
          <cell r="D346">
            <v>41997</v>
          </cell>
          <cell r="E346">
            <v>87.9</v>
          </cell>
          <cell r="F346">
            <v>6.91</v>
          </cell>
          <cell r="G346">
            <v>4.6900000000000004</v>
          </cell>
          <cell r="H346">
            <v>99.5</v>
          </cell>
          <cell r="I346">
            <v>0.86099999999999999</v>
          </cell>
        </row>
        <row r="347">
          <cell r="A347">
            <v>344</v>
          </cell>
          <cell r="B347" t="str">
            <v>1412022</v>
          </cell>
          <cell r="C347">
            <v>41993</v>
          </cell>
          <cell r="D347">
            <v>41997</v>
          </cell>
          <cell r="E347">
            <v>88.79</v>
          </cell>
          <cell r="F347">
            <v>7.08</v>
          </cell>
          <cell r="G347">
            <v>3.63</v>
          </cell>
          <cell r="H347">
            <v>99.5</v>
          </cell>
          <cell r="I347">
            <v>0.86099999999999999</v>
          </cell>
        </row>
        <row r="348">
          <cell r="A348">
            <v>345</v>
          </cell>
          <cell r="B348" t="str">
            <v>1412023</v>
          </cell>
          <cell r="C348">
            <v>41993</v>
          </cell>
          <cell r="D348">
            <v>41997</v>
          </cell>
          <cell r="E348">
            <v>88.45</v>
          </cell>
          <cell r="F348">
            <v>7.23</v>
          </cell>
          <cell r="G348">
            <v>3.82</v>
          </cell>
          <cell r="H348">
            <v>99.5</v>
          </cell>
          <cell r="I348">
            <v>0.86099999999999999</v>
          </cell>
        </row>
        <row r="349">
          <cell r="A349">
            <v>346</v>
          </cell>
          <cell r="B349" t="str">
            <v>1412024</v>
          </cell>
          <cell r="C349">
            <v>41994</v>
          </cell>
          <cell r="D349">
            <v>41997</v>
          </cell>
          <cell r="E349">
            <v>88.66</v>
          </cell>
          <cell r="F349">
            <v>6.93</v>
          </cell>
          <cell r="G349">
            <v>3.91</v>
          </cell>
          <cell r="H349">
            <v>99.5</v>
          </cell>
          <cell r="I349">
            <v>0.86099999999999999</v>
          </cell>
        </row>
        <row r="350">
          <cell r="A350">
            <v>347</v>
          </cell>
          <cell r="B350" t="str">
            <v>1412025</v>
          </cell>
          <cell r="C350">
            <v>41995</v>
          </cell>
          <cell r="D350">
            <v>41998</v>
          </cell>
          <cell r="E350">
            <v>88.57</v>
          </cell>
          <cell r="F350">
            <v>6.95</v>
          </cell>
          <cell r="G350">
            <v>3.98</v>
          </cell>
          <cell r="H350">
            <v>99.5</v>
          </cell>
          <cell r="I350">
            <v>0.86</v>
          </cell>
        </row>
        <row r="351">
          <cell r="A351">
            <v>348</v>
          </cell>
          <cell r="B351" t="str">
            <v>1412026</v>
          </cell>
          <cell r="C351">
            <v>41996</v>
          </cell>
          <cell r="D351">
            <v>41998</v>
          </cell>
          <cell r="E351">
            <v>88.57</v>
          </cell>
          <cell r="F351">
            <v>6.99</v>
          </cell>
          <cell r="G351">
            <v>3.94</v>
          </cell>
          <cell r="H351">
            <v>99.499999999999986</v>
          </cell>
          <cell r="I351">
            <v>0.86</v>
          </cell>
        </row>
        <row r="352">
          <cell r="A352">
            <v>349</v>
          </cell>
          <cell r="B352" t="str">
            <v>1412027</v>
          </cell>
          <cell r="C352">
            <v>41997</v>
          </cell>
          <cell r="D352">
            <v>41998</v>
          </cell>
          <cell r="E352">
            <v>88.39</v>
          </cell>
          <cell r="F352">
            <v>6.61</v>
          </cell>
          <cell r="G352">
            <v>4.51</v>
          </cell>
          <cell r="H352">
            <v>99.51</v>
          </cell>
          <cell r="I352">
            <v>0.86</v>
          </cell>
        </row>
        <row r="353">
          <cell r="A353">
            <v>350</v>
          </cell>
          <cell r="B353" t="str">
            <v>1412028</v>
          </cell>
          <cell r="C353">
            <v>41998</v>
          </cell>
          <cell r="D353">
            <v>41998</v>
          </cell>
          <cell r="E353">
            <v>88.57</v>
          </cell>
          <cell r="F353">
            <v>6.61</v>
          </cell>
          <cell r="G353">
            <v>4.32</v>
          </cell>
          <cell r="H353">
            <v>99.5</v>
          </cell>
          <cell r="I353">
            <v>0.86</v>
          </cell>
        </row>
        <row r="354">
          <cell r="A354">
            <v>351</v>
          </cell>
          <cell r="B354" t="str">
            <v>1412029</v>
          </cell>
          <cell r="C354">
            <v>41999</v>
          </cell>
          <cell r="D354">
            <v>42010</v>
          </cell>
          <cell r="E354">
            <v>88.72</v>
          </cell>
          <cell r="F354">
            <v>6.89</v>
          </cell>
          <cell r="G354">
            <v>3.9</v>
          </cell>
          <cell r="H354">
            <v>99.51</v>
          </cell>
          <cell r="I354">
            <v>0.86</v>
          </cell>
        </row>
        <row r="355">
          <cell r="A355">
            <v>352</v>
          </cell>
          <cell r="B355" t="str">
            <v>1412030</v>
          </cell>
          <cell r="C355">
            <v>41999</v>
          </cell>
          <cell r="D355">
            <v>42010</v>
          </cell>
          <cell r="E355">
            <v>89.22</v>
          </cell>
          <cell r="F355">
            <v>6.52</v>
          </cell>
          <cell r="G355">
            <v>3.76</v>
          </cell>
          <cell r="H355">
            <v>99.5</v>
          </cell>
          <cell r="I355">
            <v>0.86</v>
          </cell>
        </row>
        <row r="356">
          <cell r="A356">
            <v>353</v>
          </cell>
          <cell r="B356" t="str">
            <v>1412031</v>
          </cell>
          <cell r="C356">
            <v>41999</v>
          </cell>
          <cell r="D356">
            <v>42010</v>
          </cell>
          <cell r="E356">
            <v>89.14</v>
          </cell>
          <cell r="F356">
            <v>6.38</v>
          </cell>
          <cell r="G356">
            <v>3.98</v>
          </cell>
          <cell r="H356">
            <v>99.5</v>
          </cell>
          <cell r="I356">
            <v>0.86099999999999999</v>
          </cell>
        </row>
        <row r="357">
          <cell r="A357">
            <v>354</v>
          </cell>
          <cell r="B357" t="str">
            <v>1412032</v>
          </cell>
          <cell r="C357">
            <v>41999</v>
          </cell>
          <cell r="D357">
            <v>42010</v>
          </cell>
          <cell r="E357">
            <v>88.92</v>
          </cell>
          <cell r="F357">
            <v>6.88</v>
          </cell>
          <cell r="G357">
            <v>3.7</v>
          </cell>
          <cell r="H357">
            <v>99.5</v>
          </cell>
          <cell r="I357">
            <v>0.86099999999999999</v>
          </cell>
        </row>
        <row r="358">
          <cell r="A358">
            <v>355</v>
          </cell>
          <cell r="B358" t="str">
            <v>1412033</v>
          </cell>
          <cell r="C358">
            <v>41999</v>
          </cell>
          <cell r="D358">
            <v>42010</v>
          </cell>
          <cell r="E358">
            <v>88.91</v>
          </cell>
          <cell r="F358">
            <v>6.93</v>
          </cell>
          <cell r="G358">
            <v>3.66</v>
          </cell>
          <cell r="H358">
            <v>99.5</v>
          </cell>
          <cell r="I358">
            <v>0.86</v>
          </cell>
        </row>
        <row r="359">
          <cell r="A359">
            <v>356</v>
          </cell>
          <cell r="B359" t="str">
            <v>1412034</v>
          </cell>
          <cell r="C359">
            <v>41999</v>
          </cell>
          <cell r="D359">
            <v>42010</v>
          </cell>
          <cell r="E359">
            <v>88.89</v>
          </cell>
          <cell r="F359">
            <v>6.64</v>
          </cell>
          <cell r="G359">
            <v>3.97</v>
          </cell>
          <cell r="H359">
            <v>99.5</v>
          </cell>
          <cell r="I359">
            <v>0.86</v>
          </cell>
        </row>
        <row r="360">
          <cell r="A360">
            <v>357</v>
          </cell>
          <cell r="B360" t="str">
            <v>1412035</v>
          </cell>
          <cell r="C360">
            <v>42010</v>
          </cell>
          <cell r="D360">
            <v>42011</v>
          </cell>
          <cell r="E360">
            <v>88.95</v>
          </cell>
          <cell r="F360">
            <v>6.68</v>
          </cell>
          <cell r="G360">
            <v>3.87</v>
          </cell>
          <cell r="H360">
            <v>99.5</v>
          </cell>
          <cell r="I360">
            <v>0.86</v>
          </cell>
        </row>
        <row r="361">
          <cell r="A361">
            <v>358</v>
          </cell>
          <cell r="B361" t="str">
            <v>1501001</v>
          </cell>
          <cell r="C361">
            <v>42011</v>
          </cell>
          <cell r="D361">
            <v>42011</v>
          </cell>
          <cell r="E361">
            <v>88.3</v>
          </cell>
          <cell r="F361">
            <v>7.21</v>
          </cell>
          <cell r="G361">
            <v>3.99</v>
          </cell>
          <cell r="H361">
            <v>99.499999999999986</v>
          </cell>
          <cell r="I361">
            <v>0.86</v>
          </cell>
        </row>
        <row r="362">
          <cell r="A362">
            <v>359</v>
          </cell>
          <cell r="B362" t="str">
            <v>1501002</v>
          </cell>
          <cell r="C362">
            <v>42012</v>
          </cell>
          <cell r="D362">
            <v>42013</v>
          </cell>
          <cell r="E362">
            <v>88.61</v>
          </cell>
          <cell r="F362">
            <v>6.96</v>
          </cell>
          <cell r="G362">
            <v>3.93</v>
          </cell>
          <cell r="H362">
            <v>99.5</v>
          </cell>
          <cell r="I362">
            <v>0.86</v>
          </cell>
        </row>
        <row r="363">
          <cell r="A363">
            <v>360</v>
          </cell>
          <cell r="B363" t="str">
            <v>1501003</v>
          </cell>
          <cell r="C363">
            <v>42012</v>
          </cell>
          <cell r="D363">
            <v>42013</v>
          </cell>
          <cell r="E363">
            <v>88.46</v>
          </cell>
          <cell r="F363">
            <v>7.17</v>
          </cell>
          <cell r="G363">
            <v>3.87</v>
          </cell>
          <cell r="H363">
            <v>99.5</v>
          </cell>
          <cell r="I363">
            <v>0.86</v>
          </cell>
        </row>
        <row r="364">
          <cell r="A364">
            <v>361</v>
          </cell>
          <cell r="B364" t="str">
            <v>1501004</v>
          </cell>
          <cell r="C364">
            <v>42013</v>
          </cell>
          <cell r="D364">
            <v>42017</v>
          </cell>
          <cell r="E364">
            <v>88.14</v>
          </cell>
          <cell r="F364">
            <v>7.57</v>
          </cell>
          <cell r="G364">
            <v>3.8</v>
          </cell>
          <cell r="H364">
            <v>99.51</v>
          </cell>
          <cell r="I364">
            <v>0.86</v>
          </cell>
        </row>
        <row r="365">
          <cell r="A365">
            <v>362</v>
          </cell>
          <cell r="B365" t="str">
            <v>1501005</v>
          </cell>
          <cell r="C365">
            <v>42014</v>
          </cell>
          <cell r="D365">
            <v>42017</v>
          </cell>
          <cell r="E365">
            <v>88.08</v>
          </cell>
          <cell r="F365">
            <v>7.5</v>
          </cell>
          <cell r="G365">
            <v>3.92</v>
          </cell>
          <cell r="H365">
            <v>99.5</v>
          </cell>
          <cell r="I365">
            <v>0.86099999999999999</v>
          </cell>
        </row>
        <row r="366">
          <cell r="A366">
            <v>363</v>
          </cell>
          <cell r="B366" t="str">
            <v>1501006</v>
          </cell>
          <cell r="C366">
            <v>42015</v>
          </cell>
          <cell r="D366">
            <v>42017</v>
          </cell>
          <cell r="E366">
            <v>88.14</v>
          </cell>
          <cell r="F366">
            <v>7.58</v>
          </cell>
          <cell r="G366">
            <v>3.78</v>
          </cell>
          <cell r="H366">
            <v>99.5</v>
          </cell>
          <cell r="I366">
            <v>0.86</v>
          </cell>
        </row>
        <row r="367">
          <cell r="A367">
            <v>364</v>
          </cell>
          <cell r="B367" t="str">
            <v>1501007</v>
          </cell>
          <cell r="C367">
            <v>42016</v>
          </cell>
          <cell r="D367">
            <v>42017</v>
          </cell>
          <cell r="E367">
            <v>87.97</v>
          </cell>
          <cell r="F367">
            <v>7.65</v>
          </cell>
          <cell r="G367">
            <v>3.87</v>
          </cell>
          <cell r="H367">
            <v>99.490000000000009</v>
          </cell>
          <cell r="I367">
            <v>0.86</v>
          </cell>
        </row>
        <row r="368">
          <cell r="A368">
            <v>365</v>
          </cell>
          <cell r="B368" t="str">
            <v>1501008</v>
          </cell>
          <cell r="C368">
            <v>42017</v>
          </cell>
          <cell r="D368">
            <v>42017</v>
          </cell>
          <cell r="E368">
            <v>88.06</v>
          </cell>
          <cell r="F368">
            <v>7.83</v>
          </cell>
          <cell r="G368">
            <v>3.61</v>
          </cell>
          <cell r="H368">
            <v>99.5</v>
          </cell>
          <cell r="I368">
            <v>0.86</v>
          </cell>
        </row>
        <row r="369">
          <cell r="A369">
            <v>366</v>
          </cell>
          <cell r="B369" t="str">
            <v>1501009</v>
          </cell>
          <cell r="C369">
            <v>42017</v>
          </cell>
          <cell r="D369">
            <v>42020</v>
          </cell>
          <cell r="E369">
            <v>88.04</v>
          </cell>
          <cell r="F369">
            <v>7.49</v>
          </cell>
          <cell r="G369">
            <v>3.97</v>
          </cell>
          <cell r="H369">
            <v>99.5</v>
          </cell>
          <cell r="I369">
            <v>0.86</v>
          </cell>
        </row>
        <row r="370">
          <cell r="A370">
            <v>367</v>
          </cell>
          <cell r="B370" t="str">
            <v>1501010</v>
          </cell>
          <cell r="C370">
            <v>42018</v>
          </cell>
          <cell r="D370">
            <v>42020</v>
          </cell>
          <cell r="E370">
            <v>87.44</v>
          </cell>
          <cell r="F370">
            <v>8.01</v>
          </cell>
          <cell r="G370">
            <v>4.05</v>
          </cell>
          <cell r="H370">
            <v>99.5</v>
          </cell>
          <cell r="I370">
            <v>0.85899999999999999</v>
          </cell>
        </row>
        <row r="371">
          <cell r="A371">
            <v>368</v>
          </cell>
          <cell r="B371" t="str">
            <v>1501011</v>
          </cell>
          <cell r="C371">
            <v>42019</v>
          </cell>
          <cell r="D371">
            <v>42020</v>
          </cell>
          <cell r="E371">
            <v>87.57</v>
          </cell>
          <cell r="F371">
            <v>8.18</v>
          </cell>
          <cell r="G371">
            <v>3.74</v>
          </cell>
          <cell r="H371">
            <v>99.49</v>
          </cell>
          <cell r="I371">
            <v>0.85899999999999999</v>
          </cell>
        </row>
        <row r="372">
          <cell r="A372">
            <v>369</v>
          </cell>
          <cell r="B372" t="str">
            <v>1501012</v>
          </cell>
          <cell r="C372">
            <v>42020</v>
          </cell>
          <cell r="D372">
            <v>42023</v>
          </cell>
          <cell r="E372">
            <v>87.1</v>
          </cell>
          <cell r="F372">
            <v>8.59</v>
          </cell>
          <cell r="G372">
            <v>3.81</v>
          </cell>
          <cell r="H372">
            <v>99.5</v>
          </cell>
          <cell r="I372">
            <v>0.85899999999999999</v>
          </cell>
        </row>
        <row r="373">
          <cell r="A373">
            <v>370</v>
          </cell>
          <cell r="B373" t="str">
            <v>1501013</v>
          </cell>
          <cell r="C373">
            <v>42021</v>
          </cell>
          <cell r="D373">
            <v>42023</v>
          </cell>
          <cell r="E373">
            <v>87.46</v>
          </cell>
          <cell r="F373">
            <v>8.1</v>
          </cell>
          <cell r="G373">
            <v>3.94</v>
          </cell>
          <cell r="H373">
            <v>99.499999999999986</v>
          </cell>
          <cell r="I373">
            <v>0.85899999999999999</v>
          </cell>
        </row>
        <row r="374">
          <cell r="A374">
            <v>371</v>
          </cell>
          <cell r="B374" t="str">
            <v>1501014</v>
          </cell>
          <cell r="C374">
            <v>42022</v>
          </cell>
          <cell r="D374">
            <v>42023</v>
          </cell>
          <cell r="E374">
            <v>87.51</v>
          </cell>
          <cell r="F374">
            <v>7.99</v>
          </cell>
          <cell r="G374">
            <v>3.99</v>
          </cell>
          <cell r="H374">
            <v>99.49</v>
          </cell>
          <cell r="I374">
            <v>0.85899999999999999</v>
          </cell>
        </row>
        <row r="375">
          <cell r="A375">
            <v>372</v>
          </cell>
          <cell r="B375" t="str">
            <v>1501015</v>
          </cell>
          <cell r="C375">
            <v>42023</v>
          </cell>
          <cell r="D375">
            <v>42027</v>
          </cell>
          <cell r="E375">
            <v>87.71</v>
          </cell>
          <cell r="F375">
            <v>7.96</v>
          </cell>
          <cell r="G375">
            <v>3.83</v>
          </cell>
          <cell r="H375">
            <v>99.499999999999986</v>
          </cell>
          <cell r="I375">
            <v>0.85899999999999999</v>
          </cell>
        </row>
        <row r="376">
          <cell r="A376">
            <v>373</v>
          </cell>
          <cell r="B376" t="str">
            <v>1501016</v>
          </cell>
          <cell r="C376">
            <v>42023</v>
          </cell>
          <cell r="D376">
            <v>42027</v>
          </cell>
          <cell r="E376">
            <v>87.55</v>
          </cell>
          <cell r="F376">
            <v>7.3</v>
          </cell>
          <cell r="G376">
            <v>4.6500000000000004</v>
          </cell>
          <cell r="H376">
            <v>99.5</v>
          </cell>
          <cell r="I376">
            <v>0.85899999999999999</v>
          </cell>
        </row>
        <row r="377">
          <cell r="A377">
            <v>374</v>
          </cell>
          <cell r="B377" t="str">
            <v>1501017</v>
          </cell>
          <cell r="C377">
            <v>42024</v>
          </cell>
          <cell r="D377">
            <v>42027</v>
          </cell>
          <cell r="E377">
            <v>87.69</v>
          </cell>
          <cell r="F377">
            <v>7.62</v>
          </cell>
          <cell r="G377">
            <v>4.18</v>
          </cell>
          <cell r="H377">
            <v>99.490000000000009</v>
          </cell>
          <cell r="I377">
            <v>0.85799999999999998</v>
          </cell>
        </row>
        <row r="378">
          <cell r="A378">
            <v>375</v>
          </cell>
          <cell r="B378" t="str">
            <v>1501018</v>
          </cell>
          <cell r="C378">
            <v>42025</v>
          </cell>
          <cell r="D378">
            <v>42027</v>
          </cell>
          <cell r="E378">
            <v>88.13</v>
          </cell>
          <cell r="F378">
            <v>7.4</v>
          </cell>
          <cell r="G378">
            <v>3.98</v>
          </cell>
          <cell r="H378">
            <v>99.51</v>
          </cell>
          <cell r="I378">
            <v>0.85899999999999999</v>
          </cell>
        </row>
        <row r="379">
          <cell r="A379">
            <v>376</v>
          </cell>
          <cell r="B379" t="str">
            <v>1501019</v>
          </cell>
          <cell r="C379">
            <v>42025</v>
          </cell>
          <cell r="D379">
            <v>42027</v>
          </cell>
          <cell r="E379">
            <v>87.58</v>
          </cell>
          <cell r="F379">
            <v>7.73</v>
          </cell>
          <cell r="G379">
            <v>4.2</v>
          </cell>
          <cell r="H379">
            <v>99.51</v>
          </cell>
          <cell r="I379">
            <v>0.85799999999999998</v>
          </cell>
        </row>
        <row r="380">
          <cell r="A380">
            <v>377</v>
          </cell>
          <cell r="B380" t="str">
            <v>1501020</v>
          </cell>
          <cell r="C380">
            <v>42027</v>
          </cell>
          <cell r="D380">
            <v>42030</v>
          </cell>
          <cell r="E380">
            <v>88.11</v>
          </cell>
          <cell r="F380">
            <v>7.49</v>
          </cell>
          <cell r="G380">
            <v>3.9</v>
          </cell>
          <cell r="H380">
            <v>99.5</v>
          </cell>
          <cell r="I380">
            <v>0.85899999999999999</v>
          </cell>
        </row>
        <row r="381">
          <cell r="A381">
            <v>378</v>
          </cell>
          <cell r="B381" t="str">
            <v>1501021</v>
          </cell>
          <cell r="C381">
            <v>42028</v>
          </cell>
          <cell r="D381">
            <v>42030</v>
          </cell>
          <cell r="E381">
            <v>88.2</v>
          </cell>
          <cell r="F381">
            <v>7.3</v>
          </cell>
          <cell r="G381">
            <v>3.99</v>
          </cell>
          <cell r="H381">
            <v>99.49</v>
          </cell>
          <cell r="I381">
            <v>0.85899999999999999</v>
          </cell>
        </row>
        <row r="382">
          <cell r="A382">
            <v>379</v>
          </cell>
          <cell r="B382" t="str">
            <v>1501022</v>
          </cell>
          <cell r="C382">
            <v>42028</v>
          </cell>
          <cell r="D382">
            <v>42030</v>
          </cell>
          <cell r="E382">
            <v>88.51</v>
          </cell>
          <cell r="F382">
            <v>7.25</v>
          </cell>
          <cell r="G382">
            <v>3.74</v>
          </cell>
          <cell r="H382">
            <v>99.5</v>
          </cell>
          <cell r="I382">
            <v>0.86</v>
          </cell>
        </row>
        <row r="383">
          <cell r="A383">
            <v>380</v>
          </cell>
          <cell r="B383" t="str">
            <v>1501023</v>
          </cell>
          <cell r="C383">
            <v>42032</v>
          </cell>
          <cell r="D383">
            <v>42034</v>
          </cell>
          <cell r="E383">
            <v>88.32</v>
          </cell>
          <cell r="F383">
            <v>7.3</v>
          </cell>
          <cell r="G383">
            <v>3.88</v>
          </cell>
          <cell r="H383">
            <v>99.499999999999986</v>
          </cell>
          <cell r="I383">
            <v>0.85899999999999999</v>
          </cell>
        </row>
        <row r="384">
          <cell r="A384">
            <v>381</v>
          </cell>
          <cell r="B384" t="str">
            <v>1501024</v>
          </cell>
          <cell r="C384">
            <v>42033</v>
          </cell>
          <cell r="D384">
            <v>42034</v>
          </cell>
          <cell r="E384">
            <v>88.24</v>
          </cell>
          <cell r="F384">
            <v>7.08</v>
          </cell>
          <cell r="G384">
            <v>4.18</v>
          </cell>
          <cell r="H384">
            <v>99.5</v>
          </cell>
          <cell r="I384">
            <v>0.85899999999999999</v>
          </cell>
        </row>
        <row r="385">
          <cell r="A385">
            <v>382</v>
          </cell>
          <cell r="B385" t="str">
            <v>1501025</v>
          </cell>
          <cell r="C385">
            <v>42034</v>
          </cell>
          <cell r="D385">
            <v>42034</v>
          </cell>
          <cell r="E385">
            <v>88.58</v>
          </cell>
          <cell r="F385">
            <v>6.9</v>
          </cell>
          <cell r="G385">
            <v>4.0199999999999996</v>
          </cell>
          <cell r="H385">
            <v>99.5</v>
          </cell>
          <cell r="I385">
            <v>0.86</v>
          </cell>
        </row>
        <row r="386">
          <cell r="A386">
            <v>383</v>
          </cell>
          <cell r="B386" t="str">
            <v>1501026</v>
          </cell>
          <cell r="C386">
            <v>42035</v>
          </cell>
          <cell r="D386">
            <v>42038</v>
          </cell>
          <cell r="E386">
            <v>88.1</v>
          </cell>
          <cell r="F386">
            <v>6.83</v>
          </cell>
          <cell r="G386">
            <v>4.57</v>
          </cell>
          <cell r="H386">
            <v>99.5</v>
          </cell>
          <cell r="I386">
            <v>0.85899999999999999</v>
          </cell>
        </row>
        <row r="387">
          <cell r="A387">
            <v>384</v>
          </cell>
          <cell r="B387" t="str">
            <v>1501027</v>
          </cell>
          <cell r="C387">
            <v>42035</v>
          </cell>
          <cell r="D387">
            <v>42038</v>
          </cell>
          <cell r="E387">
            <v>88.74</v>
          </cell>
          <cell r="F387">
            <v>6.6</v>
          </cell>
          <cell r="G387">
            <v>4.16</v>
          </cell>
          <cell r="H387">
            <v>99.499999999999986</v>
          </cell>
          <cell r="I387">
            <v>0.86</v>
          </cell>
        </row>
        <row r="388">
          <cell r="A388">
            <v>385</v>
          </cell>
          <cell r="B388" t="str">
            <v>1501028</v>
          </cell>
          <cell r="C388">
            <v>42036</v>
          </cell>
          <cell r="D388">
            <v>42038</v>
          </cell>
          <cell r="E388">
            <v>88.7</v>
          </cell>
          <cell r="F388">
            <v>5.72</v>
          </cell>
          <cell r="G388">
            <v>5.08</v>
          </cell>
          <cell r="H388">
            <v>99.5</v>
          </cell>
          <cell r="I388">
            <v>0.85899999999999999</v>
          </cell>
        </row>
        <row r="389">
          <cell r="A389">
            <v>386</v>
          </cell>
          <cell r="B389" t="str">
            <v>1502001</v>
          </cell>
          <cell r="C389">
            <v>42037</v>
          </cell>
          <cell r="D389">
            <v>42038</v>
          </cell>
          <cell r="E389">
            <v>88.13</v>
          </cell>
          <cell r="F389">
            <v>7.2</v>
          </cell>
          <cell r="G389">
            <v>4.17</v>
          </cell>
          <cell r="H389">
            <v>99.5</v>
          </cell>
          <cell r="I389">
            <v>0.85899999999999999</v>
          </cell>
        </row>
        <row r="390">
          <cell r="A390">
            <v>387</v>
          </cell>
          <cell r="B390" t="str">
            <v>1502002</v>
          </cell>
          <cell r="C390">
            <v>42038</v>
          </cell>
          <cell r="D390">
            <v>42040</v>
          </cell>
          <cell r="E390">
            <v>88.14</v>
          </cell>
          <cell r="F390">
            <v>7.08</v>
          </cell>
          <cell r="G390">
            <v>4.2699999999999996</v>
          </cell>
          <cell r="H390">
            <v>99.49</v>
          </cell>
          <cell r="I390">
            <v>0.85899999999999999</v>
          </cell>
        </row>
        <row r="391">
          <cell r="A391">
            <v>388</v>
          </cell>
          <cell r="B391" t="str">
            <v>1502003</v>
          </cell>
          <cell r="C391">
            <v>42039</v>
          </cell>
          <cell r="D391">
            <v>42040</v>
          </cell>
          <cell r="E391">
            <v>88.71</v>
          </cell>
          <cell r="F391">
            <v>6.74</v>
          </cell>
          <cell r="G391">
            <v>4.05</v>
          </cell>
          <cell r="H391">
            <v>99.499999999999986</v>
          </cell>
          <cell r="I391">
            <v>0.85899999999999999</v>
          </cell>
        </row>
        <row r="392">
          <cell r="A392">
            <v>389</v>
          </cell>
          <cell r="B392" t="str">
            <v>1502004</v>
          </cell>
          <cell r="C392">
            <v>42040</v>
          </cell>
          <cell r="D392">
            <v>42045</v>
          </cell>
          <cell r="E392">
            <v>88.27</v>
          </cell>
          <cell r="F392">
            <v>5.91</v>
          </cell>
          <cell r="G392">
            <v>5.32</v>
          </cell>
          <cell r="H392">
            <v>99.5</v>
          </cell>
          <cell r="I392">
            <v>0.86</v>
          </cell>
        </row>
        <row r="393">
          <cell r="A393">
            <v>390</v>
          </cell>
          <cell r="B393" t="str">
            <v>1502005</v>
          </cell>
          <cell r="C393">
            <v>42041</v>
          </cell>
          <cell r="D393">
            <v>42045</v>
          </cell>
          <cell r="E393">
            <v>88.54</v>
          </cell>
          <cell r="F393">
            <v>6.07</v>
          </cell>
          <cell r="G393">
            <v>4.8899999999999997</v>
          </cell>
          <cell r="H393">
            <v>99.500000000000014</v>
          </cell>
          <cell r="I393">
            <v>0.86</v>
          </cell>
        </row>
        <row r="394">
          <cell r="A394">
            <v>391</v>
          </cell>
          <cell r="B394" t="str">
            <v>1502006</v>
          </cell>
          <cell r="C394">
            <v>42042</v>
          </cell>
          <cell r="D394">
            <v>42045</v>
          </cell>
          <cell r="E394">
            <v>88.42</v>
          </cell>
          <cell r="F394">
            <v>6.48</v>
          </cell>
          <cell r="G394">
            <v>4.5999999999999996</v>
          </cell>
          <cell r="H394">
            <v>99.5</v>
          </cell>
          <cell r="I394">
            <v>0.85899999999999999</v>
          </cell>
        </row>
        <row r="395">
          <cell r="A395">
            <v>392</v>
          </cell>
          <cell r="B395" t="str">
            <v>1502007</v>
          </cell>
          <cell r="C395">
            <v>42043</v>
          </cell>
          <cell r="D395">
            <v>42045</v>
          </cell>
          <cell r="E395">
            <v>88.19</v>
          </cell>
          <cell r="F395">
            <v>6.64</v>
          </cell>
          <cell r="G395">
            <v>4.67</v>
          </cell>
          <cell r="H395">
            <v>99.5</v>
          </cell>
          <cell r="I395">
            <v>0.86</v>
          </cell>
        </row>
        <row r="396">
          <cell r="A396">
            <v>393</v>
          </cell>
          <cell r="B396" t="str">
            <v>1502008</v>
          </cell>
          <cell r="C396">
            <v>42043</v>
          </cell>
          <cell r="D396">
            <v>42045</v>
          </cell>
          <cell r="E396">
            <v>87.97</v>
          </cell>
          <cell r="F396">
            <v>6.79</v>
          </cell>
          <cell r="G396">
            <v>4.74</v>
          </cell>
          <cell r="H396">
            <v>99.5</v>
          </cell>
          <cell r="I396">
            <v>0.86</v>
          </cell>
        </row>
        <row r="397">
          <cell r="A397">
            <v>394</v>
          </cell>
          <cell r="B397" t="str">
            <v>1502009</v>
          </cell>
          <cell r="C397">
            <v>42044</v>
          </cell>
          <cell r="D397">
            <v>42045</v>
          </cell>
          <cell r="E397">
            <v>87.94</v>
          </cell>
          <cell r="F397">
            <v>7.14</v>
          </cell>
          <cell r="G397">
            <v>4.42</v>
          </cell>
          <cell r="H397">
            <v>99.5</v>
          </cell>
          <cell r="I397">
            <v>0.86</v>
          </cell>
        </row>
        <row r="398">
          <cell r="A398">
            <v>395</v>
          </cell>
          <cell r="B398" t="str">
            <v>1502010</v>
          </cell>
          <cell r="C398">
            <v>42045</v>
          </cell>
          <cell r="D398">
            <v>42047</v>
          </cell>
          <cell r="E398">
            <v>88.2</v>
          </cell>
          <cell r="F398">
            <v>6.94</v>
          </cell>
          <cell r="G398">
            <v>4.37</v>
          </cell>
          <cell r="H398">
            <v>99.51</v>
          </cell>
          <cell r="I398">
            <v>0.85899999999999999</v>
          </cell>
        </row>
        <row r="399">
          <cell r="A399">
            <v>396</v>
          </cell>
          <cell r="B399" t="str">
            <v>1502011</v>
          </cell>
          <cell r="C399">
            <v>42046</v>
          </cell>
          <cell r="D399">
            <v>42047</v>
          </cell>
          <cell r="E399">
            <v>87.53</v>
          </cell>
          <cell r="F399">
            <v>7.21</v>
          </cell>
          <cell r="G399">
            <v>4.7699999999999996</v>
          </cell>
          <cell r="H399">
            <v>99.509999999999991</v>
          </cell>
          <cell r="I399">
            <v>0.85799999999999998</v>
          </cell>
        </row>
        <row r="400">
          <cell r="A400">
            <v>397</v>
          </cell>
          <cell r="B400" t="str">
            <v>1502012</v>
          </cell>
          <cell r="C400">
            <v>42047</v>
          </cell>
          <cell r="D400">
            <v>42047</v>
          </cell>
          <cell r="E400">
            <v>87.22</v>
          </cell>
          <cell r="F400">
            <v>7.15</v>
          </cell>
          <cell r="G400">
            <v>5.13</v>
          </cell>
          <cell r="H400">
            <v>99.5</v>
          </cell>
          <cell r="I400">
            <v>0.85799999999999998</v>
          </cell>
        </row>
        <row r="401">
          <cell r="A401">
            <v>398</v>
          </cell>
          <cell r="B401" t="str">
            <v>1502013</v>
          </cell>
          <cell r="C401">
            <v>42048</v>
          </cell>
          <cell r="D401">
            <v>42052</v>
          </cell>
          <cell r="E401">
            <v>87.16</v>
          </cell>
          <cell r="F401">
            <v>7.75</v>
          </cell>
          <cell r="G401">
            <v>4.59</v>
          </cell>
          <cell r="H401">
            <v>99.5</v>
          </cell>
          <cell r="I401">
            <v>0.85899999999999999</v>
          </cell>
        </row>
        <row r="402">
          <cell r="A402">
            <v>399</v>
          </cell>
          <cell r="B402" t="str">
            <v>1502014</v>
          </cell>
          <cell r="C402">
            <v>42049</v>
          </cell>
          <cell r="D402">
            <v>42052</v>
          </cell>
          <cell r="E402">
            <v>87</v>
          </cell>
          <cell r="F402">
            <v>7.74</v>
          </cell>
          <cell r="G402">
            <v>4.76</v>
          </cell>
          <cell r="H402">
            <v>99.5</v>
          </cell>
          <cell r="I402">
            <v>0.85699999999999998</v>
          </cell>
        </row>
        <row r="403">
          <cell r="A403">
            <v>400</v>
          </cell>
          <cell r="B403" t="str">
            <v>1502015</v>
          </cell>
          <cell r="C403">
            <v>42051</v>
          </cell>
          <cell r="D403">
            <v>42052</v>
          </cell>
          <cell r="E403">
            <v>87.12</v>
          </cell>
          <cell r="F403">
            <v>7.71</v>
          </cell>
          <cell r="G403">
            <v>4.66</v>
          </cell>
          <cell r="H403">
            <v>99.49</v>
          </cell>
          <cell r="I403">
            <v>0.85799999999999998</v>
          </cell>
        </row>
        <row r="404">
          <cell r="A404">
            <v>401</v>
          </cell>
          <cell r="B404" t="str">
            <v>1502016</v>
          </cell>
          <cell r="C404">
            <v>42052</v>
          </cell>
          <cell r="D404">
            <v>42052</v>
          </cell>
          <cell r="E404">
            <v>86.97</v>
          </cell>
          <cell r="F404">
            <v>7.93</v>
          </cell>
          <cell r="G404">
            <v>4.5999999999999996</v>
          </cell>
          <cell r="H404">
            <v>99.5</v>
          </cell>
          <cell r="I404">
            <v>0.85799999999999998</v>
          </cell>
        </row>
        <row r="405">
          <cell r="A405">
            <v>402</v>
          </cell>
          <cell r="B405" t="str">
            <v>1502017</v>
          </cell>
          <cell r="C405">
            <v>42052</v>
          </cell>
          <cell r="D405">
            <v>42054</v>
          </cell>
          <cell r="E405">
            <v>87.23</v>
          </cell>
          <cell r="F405">
            <v>7.95</v>
          </cell>
          <cell r="G405">
            <v>4.32</v>
          </cell>
          <cell r="H405">
            <v>99.5</v>
          </cell>
          <cell r="I405">
            <v>0.85899999999999999</v>
          </cell>
        </row>
        <row r="406">
          <cell r="A406">
            <v>403</v>
          </cell>
          <cell r="B406" t="str">
            <v>1502018</v>
          </cell>
          <cell r="C406">
            <v>42053</v>
          </cell>
          <cell r="D406">
            <v>42054</v>
          </cell>
          <cell r="E406">
            <v>86.89</v>
          </cell>
          <cell r="F406">
            <v>7.44</v>
          </cell>
          <cell r="G406">
            <v>5.18</v>
          </cell>
          <cell r="H406">
            <v>99.509999999999991</v>
          </cell>
          <cell r="I406">
            <v>0.85799999999999998</v>
          </cell>
        </row>
        <row r="407">
          <cell r="A407">
            <v>404</v>
          </cell>
          <cell r="B407" t="str">
            <v>1502019</v>
          </cell>
          <cell r="C407">
            <v>42054</v>
          </cell>
          <cell r="D407">
            <v>42059</v>
          </cell>
          <cell r="E407">
            <v>87.03</v>
          </cell>
          <cell r="F407">
            <v>7.59</v>
          </cell>
          <cell r="G407">
            <v>4.88</v>
          </cell>
          <cell r="H407">
            <v>99.5</v>
          </cell>
          <cell r="I407">
            <v>0.85799999999999998</v>
          </cell>
        </row>
        <row r="408">
          <cell r="A408">
            <v>405</v>
          </cell>
          <cell r="B408" t="str">
            <v>1502020</v>
          </cell>
          <cell r="C408">
            <v>42055</v>
          </cell>
          <cell r="D408">
            <v>42059</v>
          </cell>
          <cell r="E408">
            <v>86.75</v>
          </cell>
          <cell r="F408">
            <v>7.9</v>
          </cell>
          <cell r="G408">
            <v>4.8499999999999996</v>
          </cell>
          <cell r="H408">
            <v>99.5</v>
          </cell>
          <cell r="I408">
            <v>0.85699999999999998</v>
          </cell>
        </row>
        <row r="409">
          <cell r="A409">
            <v>406</v>
          </cell>
          <cell r="B409" t="str">
            <v>1502021</v>
          </cell>
          <cell r="C409">
            <v>42056</v>
          </cell>
          <cell r="D409">
            <v>42059</v>
          </cell>
          <cell r="E409">
            <v>87.11</v>
          </cell>
          <cell r="F409">
            <v>7.67</v>
          </cell>
          <cell r="G409">
            <v>4.72</v>
          </cell>
          <cell r="H409">
            <v>99.5</v>
          </cell>
          <cell r="I409">
            <v>0.85899999999999999</v>
          </cell>
        </row>
        <row r="410">
          <cell r="A410">
            <v>407</v>
          </cell>
          <cell r="B410" t="str">
            <v>1502022</v>
          </cell>
          <cell r="C410">
            <v>42057</v>
          </cell>
          <cell r="D410">
            <v>42059</v>
          </cell>
          <cell r="E410">
            <v>86.9</v>
          </cell>
          <cell r="F410">
            <v>7.68</v>
          </cell>
          <cell r="G410">
            <v>4.92</v>
          </cell>
          <cell r="H410">
            <v>99.500000000000014</v>
          </cell>
          <cell r="I410">
            <v>0.85799999999999998</v>
          </cell>
        </row>
        <row r="411">
          <cell r="A411">
            <v>408</v>
          </cell>
          <cell r="B411" t="str">
            <v>1502023</v>
          </cell>
          <cell r="C411">
            <v>42060</v>
          </cell>
          <cell r="D411">
            <v>42062</v>
          </cell>
          <cell r="E411">
            <v>87.57</v>
          </cell>
          <cell r="F411">
            <v>6.98</v>
          </cell>
          <cell r="G411">
            <v>4.9400000000000004</v>
          </cell>
          <cell r="H411">
            <v>99.49</v>
          </cell>
          <cell r="I411">
            <v>0.85699999999999998</v>
          </cell>
        </row>
        <row r="412">
          <cell r="A412">
            <v>409</v>
          </cell>
          <cell r="B412" t="str">
            <v>1502024</v>
          </cell>
          <cell r="C412">
            <v>42060</v>
          </cell>
          <cell r="D412">
            <v>42062</v>
          </cell>
          <cell r="E412">
            <v>87.03</v>
          </cell>
          <cell r="F412">
            <v>7.67</v>
          </cell>
          <cell r="G412">
            <v>4.8</v>
          </cell>
          <cell r="H412">
            <v>99.5</v>
          </cell>
          <cell r="I412">
            <v>0.85699999999999998</v>
          </cell>
        </row>
        <row r="413">
          <cell r="A413">
            <v>410</v>
          </cell>
          <cell r="B413" t="str">
            <v>1502025</v>
          </cell>
          <cell r="C413">
            <v>42061</v>
          </cell>
          <cell r="D413">
            <v>42062</v>
          </cell>
          <cell r="E413">
            <v>87.07</v>
          </cell>
          <cell r="F413">
            <v>7.64</v>
          </cell>
          <cell r="G413">
            <v>4.79</v>
          </cell>
          <cell r="H413">
            <v>99.5</v>
          </cell>
          <cell r="I413">
            <v>0.85799999999999998</v>
          </cell>
        </row>
        <row r="414">
          <cell r="A414">
            <v>411</v>
          </cell>
          <cell r="B414" t="str">
            <v>1502026</v>
          </cell>
          <cell r="C414">
            <v>42062</v>
          </cell>
          <cell r="D414">
            <v>42066</v>
          </cell>
          <cell r="E414">
            <v>87.08</v>
          </cell>
          <cell r="F414">
            <v>7.17</v>
          </cell>
          <cell r="G414">
            <v>5.24</v>
          </cell>
          <cell r="H414">
            <v>99.49</v>
          </cell>
          <cell r="I414">
            <v>0.85899999999999999</v>
          </cell>
        </row>
        <row r="415">
          <cell r="A415">
            <v>412</v>
          </cell>
          <cell r="B415" t="str">
            <v>1502027</v>
          </cell>
          <cell r="C415">
            <v>42063</v>
          </cell>
          <cell r="D415">
            <v>42066</v>
          </cell>
          <cell r="E415">
            <v>87.17</v>
          </cell>
          <cell r="F415">
            <v>7.46</v>
          </cell>
          <cell r="G415">
            <v>4.87</v>
          </cell>
          <cell r="H415">
            <v>99.5</v>
          </cell>
          <cell r="I415">
            <v>0.85899999999999999</v>
          </cell>
        </row>
        <row r="416">
          <cell r="A416">
            <v>413</v>
          </cell>
          <cell r="B416" t="str">
            <v>1502028</v>
          </cell>
          <cell r="C416">
            <v>42064</v>
          </cell>
          <cell r="D416">
            <v>42066</v>
          </cell>
          <cell r="E416">
            <v>87.13</v>
          </cell>
          <cell r="F416">
            <v>7.19</v>
          </cell>
          <cell r="G416">
            <v>5.18</v>
          </cell>
          <cell r="H416">
            <v>99.5</v>
          </cell>
          <cell r="I416">
            <v>0.85799999999999998</v>
          </cell>
        </row>
        <row r="417">
          <cell r="A417">
            <v>414</v>
          </cell>
          <cell r="B417" t="str">
            <v>1503001</v>
          </cell>
          <cell r="C417">
            <v>42065</v>
          </cell>
          <cell r="D417">
            <v>42066</v>
          </cell>
          <cell r="E417">
            <v>87.22</v>
          </cell>
          <cell r="F417">
            <v>7.38</v>
          </cell>
          <cell r="G417">
            <v>4.9000000000000004</v>
          </cell>
          <cell r="H417">
            <v>99.5</v>
          </cell>
          <cell r="I417">
            <v>0.85899999999999999</v>
          </cell>
        </row>
        <row r="418">
          <cell r="A418">
            <v>415</v>
          </cell>
          <cell r="B418" t="str">
            <v>1503002</v>
          </cell>
          <cell r="C418">
            <v>42066</v>
          </cell>
          <cell r="D418">
            <v>42066</v>
          </cell>
          <cell r="E418">
            <v>87.44</v>
          </cell>
          <cell r="F418">
            <v>7.05</v>
          </cell>
          <cell r="G418">
            <v>5.01</v>
          </cell>
          <cell r="H418">
            <v>99.5</v>
          </cell>
          <cell r="I418">
            <v>0.85799999999999998</v>
          </cell>
        </row>
        <row r="419">
          <cell r="A419">
            <v>416</v>
          </cell>
          <cell r="B419" t="str">
            <v>1503003</v>
          </cell>
          <cell r="C419">
            <v>42066</v>
          </cell>
          <cell r="D419">
            <v>42068</v>
          </cell>
          <cell r="E419">
            <v>87.81</v>
          </cell>
          <cell r="F419">
            <v>6.66</v>
          </cell>
          <cell r="G419">
            <v>5.03</v>
          </cell>
          <cell r="H419">
            <v>99.5</v>
          </cell>
          <cell r="I419">
            <v>0.85799999999999998</v>
          </cell>
        </row>
        <row r="420">
          <cell r="A420">
            <v>417</v>
          </cell>
          <cell r="B420" t="str">
            <v>1503004</v>
          </cell>
          <cell r="C420">
            <v>42067</v>
          </cell>
          <cell r="D420">
            <v>42068</v>
          </cell>
          <cell r="E420">
            <v>87.14</v>
          </cell>
          <cell r="F420">
            <v>7.07</v>
          </cell>
          <cell r="G420">
            <v>5.29</v>
          </cell>
          <cell r="H420">
            <v>99.500000000000014</v>
          </cell>
          <cell r="I420">
            <v>0.85699999999999998</v>
          </cell>
        </row>
        <row r="421">
          <cell r="A421">
            <v>418</v>
          </cell>
          <cell r="B421" t="str">
            <v>1503005</v>
          </cell>
          <cell r="C421">
            <v>42068</v>
          </cell>
          <cell r="D421">
            <v>42072</v>
          </cell>
          <cell r="E421">
            <v>87.38</v>
          </cell>
          <cell r="F421">
            <v>7.21</v>
          </cell>
          <cell r="G421">
            <v>4.9000000000000004</v>
          </cell>
          <cell r="H421">
            <v>99.49</v>
          </cell>
          <cell r="I421">
            <v>0.85799999999999998</v>
          </cell>
        </row>
        <row r="422">
          <cell r="A422">
            <v>419</v>
          </cell>
          <cell r="B422" t="str">
            <v>1503006</v>
          </cell>
          <cell r="C422">
            <v>42069</v>
          </cell>
          <cell r="D422">
            <v>42072</v>
          </cell>
          <cell r="E422">
            <v>87.37</v>
          </cell>
          <cell r="F422">
            <v>7.06</v>
          </cell>
          <cell r="G422">
            <v>5.07</v>
          </cell>
          <cell r="H422">
            <v>99.5</v>
          </cell>
          <cell r="I422">
            <v>0.85899999999999999</v>
          </cell>
        </row>
        <row r="423">
          <cell r="A423">
            <v>420</v>
          </cell>
          <cell r="B423" t="str">
            <v>1503007</v>
          </cell>
          <cell r="C423">
            <v>42070</v>
          </cell>
          <cell r="D423">
            <v>42072</v>
          </cell>
          <cell r="E423">
            <v>87.25</v>
          </cell>
          <cell r="F423">
            <v>7.29</v>
          </cell>
          <cell r="G423">
            <v>4.95</v>
          </cell>
          <cell r="H423">
            <v>99.490000000000009</v>
          </cell>
          <cell r="I423">
            <v>0.85799999999999998</v>
          </cell>
        </row>
        <row r="424">
          <cell r="A424">
            <v>421</v>
          </cell>
          <cell r="B424" t="str">
            <v>1503008</v>
          </cell>
          <cell r="C424">
            <v>42071</v>
          </cell>
          <cell r="D424">
            <v>42072</v>
          </cell>
          <cell r="E424">
            <v>87.66</v>
          </cell>
          <cell r="F424">
            <v>7.08</v>
          </cell>
          <cell r="G424">
            <v>4.76</v>
          </cell>
          <cell r="H424">
            <v>99.5</v>
          </cell>
          <cell r="I424">
            <v>0.85899999999999999</v>
          </cell>
        </row>
        <row r="425">
          <cell r="A425">
            <v>422</v>
          </cell>
          <cell r="B425" t="str">
            <v>1503009</v>
          </cell>
          <cell r="C425">
            <v>42072</v>
          </cell>
          <cell r="D425">
            <v>42072</v>
          </cell>
          <cell r="E425">
            <v>87.39</v>
          </cell>
          <cell r="F425">
            <v>6.97</v>
          </cell>
          <cell r="G425">
            <v>5.14</v>
          </cell>
          <cell r="H425">
            <v>99.5</v>
          </cell>
          <cell r="I425">
            <v>0.85899999999999999</v>
          </cell>
        </row>
        <row r="426">
          <cell r="A426">
            <v>423</v>
          </cell>
          <cell r="B426" t="str">
            <v>1503010</v>
          </cell>
          <cell r="C426">
            <v>42073</v>
          </cell>
          <cell r="D426">
            <v>42075</v>
          </cell>
          <cell r="E426">
            <v>87.66</v>
          </cell>
          <cell r="F426">
            <v>6.67</v>
          </cell>
          <cell r="G426">
            <v>5.17</v>
          </cell>
          <cell r="H426">
            <v>99.5</v>
          </cell>
          <cell r="I426">
            <v>0.85899999999999999</v>
          </cell>
        </row>
        <row r="427">
          <cell r="A427">
            <v>424</v>
          </cell>
          <cell r="B427" t="str">
            <v>1503011</v>
          </cell>
          <cell r="C427">
            <v>42073</v>
          </cell>
          <cell r="D427">
            <v>42075</v>
          </cell>
          <cell r="E427">
            <v>87.82</v>
          </cell>
          <cell r="F427">
            <v>6.8</v>
          </cell>
          <cell r="G427">
            <v>4.88</v>
          </cell>
          <cell r="H427">
            <v>99.499999999999986</v>
          </cell>
          <cell r="I427">
            <v>0.86</v>
          </cell>
        </row>
        <row r="428">
          <cell r="A428">
            <v>425</v>
          </cell>
          <cell r="B428" t="str">
            <v>1503012</v>
          </cell>
          <cell r="C428">
            <v>42074</v>
          </cell>
          <cell r="D428">
            <v>42075</v>
          </cell>
          <cell r="E428">
            <v>87.75</v>
          </cell>
          <cell r="F428">
            <v>6.62</v>
          </cell>
          <cell r="G428">
            <v>5.13</v>
          </cell>
          <cell r="H428">
            <v>99.5</v>
          </cell>
          <cell r="I428">
            <v>0.85899999999999999</v>
          </cell>
        </row>
        <row r="429">
          <cell r="A429">
            <v>426</v>
          </cell>
          <cell r="B429" t="str">
            <v>1503013</v>
          </cell>
          <cell r="C429">
            <v>42075</v>
          </cell>
          <cell r="D429">
            <v>42080</v>
          </cell>
          <cell r="E429">
            <v>87.75</v>
          </cell>
          <cell r="F429">
            <v>6.93</v>
          </cell>
          <cell r="G429">
            <v>4.82</v>
          </cell>
          <cell r="H429">
            <v>99.5</v>
          </cell>
          <cell r="I429">
            <v>0.85699999999999998</v>
          </cell>
        </row>
        <row r="430">
          <cell r="A430">
            <v>427</v>
          </cell>
          <cell r="B430" t="str">
            <v>1503014</v>
          </cell>
          <cell r="C430">
            <v>42076</v>
          </cell>
          <cell r="D430">
            <v>42080</v>
          </cell>
          <cell r="E430">
            <v>87.88</v>
          </cell>
          <cell r="F430">
            <v>6.64</v>
          </cell>
          <cell r="G430">
            <v>4.9800000000000004</v>
          </cell>
          <cell r="H430">
            <v>99.5</v>
          </cell>
          <cell r="I430">
            <v>0.85699999999999998</v>
          </cell>
        </row>
        <row r="431">
          <cell r="A431">
            <v>428</v>
          </cell>
          <cell r="B431" t="str">
            <v>1503015</v>
          </cell>
          <cell r="C431">
            <v>42077</v>
          </cell>
          <cell r="D431">
            <v>42080</v>
          </cell>
          <cell r="E431">
            <v>87.61</v>
          </cell>
          <cell r="F431">
            <v>6.95</v>
          </cell>
          <cell r="G431">
            <v>4.9400000000000004</v>
          </cell>
          <cell r="H431">
            <v>99.5</v>
          </cell>
          <cell r="I431">
            <v>0.85699999999999998</v>
          </cell>
        </row>
        <row r="432">
          <cell r="A432">
            <v>429</v>
          </cell>
          <cell r="B432" t="str">
            <v>1503016</v>
          </cell>
          <cell r="C432">
            <v>42078</v>
          </cell>
          <cell r="D432">
            <v>42080</v>
          </cell>
          <cell r="E432">
            <v>87.65</v>
          </cell>
          <cell r="F432">
            <v>6.67</v>
          </cell>
          <cell r="G432">
            <v>5.19</v>
          </cell>
          <cell r="H432">
            <v>99.51</v>
          </cell>
          <cell r="I432">
            <v>0.85699999999999998</v>
          </cell>
        </row>
        <row r="433">
          <cell r="A433">
            <v>430</v>
          </cell>
          <cell r="B433" t="str">
            <v>1503017</v>
          </cell>
          <cell r="C433">
            <v>42078</v>
          </cell>
          <cell r="D433">
            <v>42080</v>
          </cell>
          <cell r="E433">
            <v>87.04</v>
          </cell>
          <cell r="F433">
            <v>7.14</v>
          </cell>
          <cell r="G433">
            <v>5.32</v>
          </cell>
          <cell r="H433">
            <v>99.5</v>
          </cell>
          <cell r="I433">
            <v>0.85699999999999998</v>
          </cell>
        </row>
        <row r="434">
          <cell r="A434">
            <v>431</v>
          </cell>
          <cell r="B434" t="str">
            <v>1503018</v>
          </cell>
          <cell r="C434">
            <v>42079</v>
          </cell>
          <cell r="D434">
            <v>42083</v>
          </cell>
          <cell r="E434">
            <v>87.12</v>
          </cell>
          <cell r="F434">
            <v>7.15</v>
          </cell>
          <cell r="G434">
            <v>5.22</v>
          </cell>
          <cell r="H434">
            <v>99.490000000000009</v>
          </cell>
          <cell r="I434">
            <v>0.85799999999999998</v>
          </cell>
        </row>
        <row r="435">
          <cell r="A435">
            <v>432</v>
          </cell>
          <cell r="B435" t="str">
            <v>1503019</v>
          </cell>
          <cell r="C435">
            <v>42080</v>
          </cell>
          <cell r="D435">
            <v>42083</v>
          </cell>
          <cell r="E435">
            <v>87.37</v>
          </cell>
          <cell r="F435">
            <v>7.21</v>
          </cell>
          <cell r="G435">
            <v>4.93</v>
          </cell>
          <cell r="H435">
            <v>99.509999999999991</v>
          </cell>
          <cell r="I435">
            <v>0.85899999999999999</v>
          </cell>
        </row>
        <row r="436">
          <cell r="A436">
            <v>433</v>
          </cell>
          <cell r="B436" t="str">
            <v>1503020</v>
          </cell>
          <cell r="C436">
            <v>42081</v>
          </cell>
          <cell r="D436">
            <v>42083</v>
          </cell>
          <cell r="E436">
            <v>86.76</v>
          </cell>
          <cell r="F436">
            <v>7.86</v>
          </cell>
          <cell r="G436">
            <v>4.88</v>
          </cell>
          <cell r="H436">
            <v>99.5</v>
          </cell>
          <cell r="I436">
            <v>0.85899999999999999</v>
          </cell>
        </row>
        <row r="437">
          <cell r="A437">
            <v>434</v>
          </cell>
          <cell r="B437" t="str">
            <v>1503021</v>
          </cell>
          <cell r="C437">
            <v>42084</v>
          </cell>
          <cell r="D437">
            <v>42087</v>
          </cell>
          <cell r="E437">
            <v>86.71</v>
          </cell>
          <cell r="F437">
            <v>7.79</v>
          </cell>
          <cell r="G437">
            <v>5</v>
          </cell>
          <cell r="H437">
            <v>99.5</v>
          </cell>
          <cell r="I437">
            <v>0.86</v>
          </cell>
        </row>
        <row r="438">
          <cell r="A438">
            <v>435</v>
          </cell>
          <cell r="B438" t="str">
            <v>1503022</v>
          </cell>
          <cell r="C438">
            <v>42085</v>
          </cell>
          <cell r="D438">
            <v>42087</v>
          </cell>
          <cell r="E438">
            <v>87.11</v>
          </cell>
          <cell r="F438">
            <v>7.75</v>
          </cell>
          <cell r="G438">
            <v>4.6399999999999997</v>
          </cell>
          <cell r="H438">
            <v>99.5</v>
          </cell>
          <cell r="I438">
            <v>0.85899999999999999</v>
          </cell>
        </row>
        <row r="439">
          <cell r="A439">
            <v>436</v>
          </cell>
          <cell r="B439" t="str">
            <v>1503023</v>
          </cell>
          <cell r="C439">
            <v>42086</v>
          </cell>
          <cell r="D439">
            <v>42087</v>
          </cell>
          <cell r="E439">
            <v>86.94</v>
          </cell>
          <cell r="F439">
            <v>7.38</v>
          </cell>
          <cell r="G439">
            <v>5.18</v>
          </cell>
          <cell r="H439">
            <v>99.5</v>
          </cell>
          <cell r="I439">
            <v>0.86</v>
          </cell>
        </row>
        <row r="440">
          <cell r="A440">
            <v>437</v>
          </cell>
          <cell r="B440" t="str">
            <v>1503024</v>
          </cell>
          <cell r="C440">
            <v>42088</v>
          </cell>
          <cell r="D440">
            <v>42093</v>
          </cell>
          <cell r="E440">
            <v>87.41</v>
          </cell>
          <cell r="F440">
            <v>6.68</v>
          </cell>
          <cell r="G440">
            <v>5.42</v>
          </cell>
          <cell r="H440">
            <v>99.51</v>
          </cell>
          <cell r="I440">
            <v>0.85699999999999998</v>
          </cell>
        </row>
        <row r="441">
          <cell r="A441">
            <v>438</v>
          </cell>
          <cell r="B441" t="str">
            <v>1503025</v>
          </cell>
          <cell r="C441">
            <v>42089</v>
          </cell>
          <cell r="D441">
            <v>42093</v>
          </cell>
          <cell r="E441">
            <v>87.32</v>
          </cell>
          <cell r="F441">
            <v>7.12</v>
          </cell>
          <cell r="G441">
            <v>5.0599999999999996</v>
          </cell>
          <cell r="H441">
            <v>99.5</v>
          </cell>
          <cell r="I441">
            <v>0.85799999999999998</v>
          </cell>
        </row>
        <row r="442">
          <cell r="A442">
            <v>439</v>
          </cell>
          <cell r="B442" t="str">
            <v>1503026</v>
          </cell>
          <cell r="C442">
            <v>42089</v>
          </cell>
          <cell r="D442">
            <v>42093</v>
          </cell>
          <cell r="E442">
            <v>86.94</v>
          </cell>
          <cell r="F442">
            <v>6.84</v>
          </cell>
          <cell r="G442">
            <v>5.71</v>
          </cell>
          <cell r="H442">
            <v>99.49</v>
          </cell>
          <cell r="I442">
            <v>0.85799999999999998</v>
          </cell>
        </row>
        <row r="443">
          <cell r="A443">
            <v>440</v>
          </cell>
          <cell r="B443" t="str">
            <v>1503027</v>
          </cell>
          <cell r="C443">
            <v>42090</v>
          </cell>
          <cell r="D443">
            <v>42093</v>
          </cell>
          <cell r="E443">
            <v>86.98</v>
          </cell>
          <cell r="F443">
            <v>7.74</v>
          </cell>
          <cell r="G443">
            <v>4.78</v>
          </cell>
          <cell r="H443">
            <v>99.5</v>
          </cell>
          <cell r="I443">
            <v>0.85799999999999998</v>
          </cell>
        </row>
        <row r="444">
          <cell r="A444">
            <v>441</v>
          </cell>
          <cell r="B444" t="str">
            <v>1503028</v>
          </cell>
          <cell r="C444">
            <v>42091</v>
          </cell>
          <cell r="D444">
            <v>42093</v>
          </cell>
          <cell r="E444">
            <v>86.73</v>
          </cell>
          <cell r="F444">
            <v>7.73</v>
          </cell>
          <cell r="G444">
            <v>5.05</v>
          </cell>
          <cell r="H444">
            <v>99.51</v>
          </cell>
          <cell r="I444">
            <v>0.85799999999999998</v>
          </cell>
        </row>
        <row r="445">
          <cell r="A445">
            <v>442</v>
          </cell>
          <cell r="B445" t="str">
            <v>1503029</v>
          </cell>
          <cell r="C445">
            <v>42092</v>
          </cell>
          <cell r="D445">
            <v>42093</v>
          </cell>
          <cell r="E445">
            <v>86.64</v>
          </cell>
          <cell r="F445">
            <v>8.23</v>
          </cell>
          <cell r="G445">
            <v>4.63</v>
          </cell>
          <cell r="H445">
            <v>99.5</v>
          </cell>
          <cell r="I445">
            <v>0.85799999999999998</v>
          </cell>
        </row>
        <row r="446">
          <cell r="A446">
            <v>443</v>
          </cell>
          <cell r="B446" t="str">
            <v>1503030</v>
          </cell>
          <cell r="C446">
            <v>42093</v>
          </cell>
          <cell r="D446">
            <v>42096</v>
          </cell>
          <cell r="E446">
            <v>87.11</v>
          </cell>
          <cell r="F446">
            <v>7.32</v>
          </cell>
          <cell r="G446">
            <v>5.08</v>
          </cell>
          <cell r="H446">
            <v>99.51</v>
          </cell>
          <cell r="I446">
            <v>0.85899999999999999</v>
          </cell>
        </row>
        <row r="447">
          <cell r="A447">
            <v>444</v>
          </cell>
          <cell r="B447" t="str">
            <v>1503031</v>
          </cell>
          <cell r="C447">
            <v>42094</v>
          </cell>
          <cell r="D447">
            <v>42096</v>
          </cell>
          <cell r="E447">
            <v>86.99</v>
          </cell>
          <cell r="F447">
            <v>7.11</v>
          </cell>
          <cell r="G447">
            <v>5.4</v>
          </cell>
          <cell r="H447">
            <v>99.5</v>
          </cell>
          <cell r="I447">
            <v>0.85899999999999999</v>
          </cell>
        </row>
        <row r="448">
          <cell r="A448">
            <v>445</v>
          </cell>
          <cell r="B448" t="str">
            <v>1503032</v>
          </cell>
          <cell r="C448">
            <v>42095</v>
          </cell>
          <cell r="D448">
            <v>42096</v>
          </cell>
          <cell r="E448">
            <v>86.91</v>
          </cell>
          <cell r="F448">
            <v>7.48</v>
          </cell>
          <cell r="G448">
            <v>5.1100000000000003</v>
          </cell>
          <cell r="H448">
            <v>99.5</v>
          </cell>
          <cell r="I448">
            <v>0.85899999999999999</v>
          </cell>
        </row>
        <row r="449">
          <cell r="A449">
            <v>446</v>
          </cell>
          <cell r="B449" t="str">
            <v>1504001</v>
          </cell>
          <cell r="C449">
            <v>42095</v>
          </cell>
          <cell r="D449">
            <v>42096</v>
          </cell>
          <cell r="E449">
            <v>87.06</v>
          </cell>
          <cell r="F449">
            <v>7.31</v>
          </cell>
          <cell r="G449">
            <v>5.14</v>
          </cell>
          <cell r="H449">
            <v>99.51</v>
          </cell>
          <cell r="I449">
            <v>0.85899999999999999</v>
          </cell>
        </row>
        <row r="450">
          <cell r="A450">
            <v>447</v>
          </cell>
          <cell r="B450" t="str">
            <v>1504002</v>
          </cell>
          <cell r="C450">
            <v>42096</v>
          </cell>
          <cell r="D450">
            <v>42100</v>
          </cell>
          <cell r="E450">
            <v>87.33</v>
          </cell>
          <cell r="F450">
            <v>7.1</v>
          </cell>
          <cell r="G450">
            <v>5.07</v>
          </cell>
          <cell r="H450">
            <v>99.5</v>
          </cell>
          <cell r="I450">
            <v>0.85799999999999998</v>
          </cell>
        </row>
        <row r="451">
          <cell r="A451">
            <v>448</v>
          </cell>
          <cell r="B451" t="str">
            <v>1504003</v>
          </cell>
          <cell r="C451">
            <v>42097</v>
          </cell>
          <cell r="D451">
            <v>42100</v>
          </cell>
          <cell r="E451">
            <v>87.69</v>
          </cell>
          <cell r="F451">
            <v>6.82</v>
          </cell>
          <cell r="G451">
            <v>5</v>
          </cell>
          <cell r="H451">
            <v>99.509999999999991</v>
          </cell>
          <cell r="I451">
            <v>0.85799999999999998</v>
          </cell>
        </row>
        <row r="452">
          <cell r="A452">
            <v>449</v>
          </cell>
          <cell r="B452" t="str">
            <v>1504004</v>
          </cell>
          <cell r="C452">
            <v>42098</v>
          </cell>
          <cell r="D452">
            <v>42100</v>
          </cell>
          <cell r="E452">
            <v>88.05</v>
          </cell>
          <cell r="F452">
            <v>6.33</v>
          </cell>
          <cell r="G452">
            <v>5.12</v>
          </cell>
          <cell r="H452">
            <v>99.5</v>
          </cell>
          <cell r="I452">
            <v>0.85699999999999998</v>
          </cell>
        </row>
        <row r="453">
          <cell r="A453">
            <v>450</v>
          </cell>
          <cell r="B453" t="str">
            <v>1504005</v>
          </cell>
          <cell r="C453">
            <v>42099</v>
          </cell>
          <cell r="D453">
            <v>42100</v>
          </cell>
          <cell r="E453">
            <v>88.13</v>
          </cell>
          <cell r="F453">
            <v>5.72</v>
          </cell>
          <cell r="G453">
            <v>5.65</v>
          </cell>
          <cell r="H453">
            <v>99.5</v>
          </cell>
          <cell r="I453">
            <v>0.85699999999999998</v>
          </cell>
        </row>
        <row r="454">
          <cell r="A454">
            <v>451</v>
          </cell>
          <cell r="B454" t="str">
            <v>1504006</v>
          </cell>
          <cell r="C454">
            <v>42100</v>
          </cell>
          <cell r="D454">
            <v>42100</v>
          </cell>
          <cell r="E454">
            <v>88.21</v>
          </cell>
          <cell r="F454">
            <v>5.68</v>
          </cell>
          <cell r="G454">
            <v>5.61</v>
          </cell>
          <cell r="H454">
            <v>99.499999999999986</v>
          </cell>
          <cell r="I454">
            <v>0.85599999999999998</v>
          </cell>
        </row>
        <row r="455">
          <cell r="A455">
            <v>452</v>
          </cell>
          <cell r="B455" t="str">
            <v>1504007</v>
          </cell>
          <cell r="C455">
            <v>42101</v>
          </cell>
          <cell r="D455">
            <v>42104</v>
          </cell>
          <cell r="E455">
            <v>88.47</v>
          </cell>
          <cell r="F455">
            <v>5.81</v>
          </cell>
          <cell r="G455">
            <v>5.22</v>
          </cell>
          <cell r="H455">
            <v>99.5</v>
          </cell>
          <cell r="I455">
            <v>0.85799999999999998</v>
          </cell>
        </row>
        <row r="456">
          <cell r="A456">
            <v>453</v>
          </cell>
          <cell r="B456" t="str">
            <v>1504008</v>
          </cell>
          <cell r="C456">
            <v>42101</v>
          </cell>
          <cell r="D456">
            <v>42104</v>
          </cell>
          <cell r="E456">
            <v>88.6</v>
          </cell>
          <cell r="F456">
            <v>5.81</v>
          </cell>
          <cell r="G456">
            <v>5.09</v>
          </cell>
          <cell r="H456">
            <v>99.5</v>
          </cell>
          <cell r="I456">
            <v>0.85799999999999998</v>
          </cell>
        </row>
        <row r="457">
          <cell r="A457">
            <v>454</v>
          </cell>
          <cell r="B457" t="str">
            <v>1504009</v>
          </cell>
          <cell r="C457">
            <v>42102</v>
          </cell>
          <cell r="D457">
            <v>42104</v>
          </cell>
          <cell r="E457">
            <v>88.58</v>
          </cell>
          <cell r="F457">
            <v>5.76</v>
          </cell>
          <cell r="G457">
            <v>5.16</v>
          </cell>
          <cell r="H457">
            <v>99.5</v>
          </cell>
          <cell r="I457">
            <v>0.85899999999999999</v>
          </cell>
        </row>
        <row r="458">
          <cell r="A458">
            <v>455</v>
          </cell>
          <cell r="B458" t="str">
            <v>1504010</v>
          </cell>
          <cell r="C458">
            <v>42103</v>
          </cell>
          <cell r="D458">
            <v>42108</v>
          </cell>
          <cell r="E458">
            <v>88.76</v>
          </cell>
          <cell r="F458">
            <v>5.96</v>
          </cell>
          <cell r="G458">
            <v>4.78</v>
          </cell>
          <cell r="H458">
            <v>99.5</v>
          </cell>
          <cell r="I458">
            <v>0.85799999999999998</v>
          </cell>
        </row>
        <row r="459">
          <cell r="A459">
            <v>456</v>
          </cell>
          <cell r="B459" t="str">
            <v>1504011</v>
          </cell>
          <cell r="C459">
            <v>42104</v>
          </cell>
          <cell r="D459">
            <v>42108</v>
          </cell>
          <cell r="E459">
            <v>88.78</v>
          </cell>
          <cell r="F459">
            <v>5.6</v>
          </cell>
          <cell r="G459">
            <v>5.12</v>
          </cell>
          <cell r="H459">
            <v>99.5</v>
          </cell>
          <cell r="I459">
            <v>0.85699999999999998</v>
          </cell>
        </row>
        <row r="460">
          <cell r="A460">
            <v>457</v>
          </cell>
          <cell r="B460" t="str">
            <v>1504012</v>
          </cell>
          <cell r="C460">
            <v>42105</v>
          </cell>
          <cell r="D460">
            <v>42108</v>
          </cell>
          <cell r="E460">
            <v>87.71</v>
          </cell>
          <cell r="F460">
            <v>6.46</v>
          </cell>
          <cell r="G460">
            <v>5.34</v>
          </cell>
          <cell r="H460">
            <v>99.509999999999991</v>
          </cell>
          <cell r="I460">
            <v>0.85799999999999998</v>
          </cell>
        </row>
        <row r="461">
          <cell r="A461">
            <v>458</v>
          </cell>
          <cell r="B461" t="str">
            <v>1504013</v>
          </cell>
          <cell r="C461">
            <v>42106</v>
          </cell>
          <cell r="D461">
            <v>42108</v>
          </cell>
          <cell r="E461">
            <v>87.64</v>
          </cell>
          <cell r="F461">
            <v>6.69</v>
          </cell>
          <cell r="G461">
            <v>5.17</v>
          </cell>
          <cell r="H461">
            <v>99.5</v>
          </cell>
          <cell r="I461">
            <v>0.85699999999999998</v>
          </cell>
        </row>
        <row r="462">
          <cell r="A462">
            <v>459</v>
          </cell>
          <cell r="B462" t="str">
            <v>1504014</v>
          </cell>
          <cell r="C462">
            <v>42107</v>
          </cell>
          <cell r="D462">
            <v>42108</v>
          </cell>
          <cell r="E462">
            <v>87.24</v>
          </cell>
          <cell r="F462">
            <v>7.04</v>
          </cell>
          <cell r="G462">
            <v>5.21</v>
          </cell>
          <cell r="H462">
            <v>99.49</v>
          </cell>
          <cell r="I462">
            <v>0.85599999999999998</v>
          </cell>
        </row>
        <row r="463">
          <cell r="A463">
            <v>460</v>
          </cell>
          <cell r="B463" t="str">
            <v>1504015</v>
          </cell>
          <cell r="C463">
            <v>42108</v>
          </cell>
          <cell r="D463">
            <v>42109</v>
          </cell>
          <cell r="E463">
            <v>86.84</v>
          </cell>
          <cell r="F463">
            <v>7.54</v>
          </cell>
          <cell r="G463">
            <v>5.1100000000000003</v>
          </cell>
          <cell r="H463">
            <v>99.490000000000009</v>
          </cell>
          <cell r="I463">
            <v>0.85699999999999998</v>
          </cell>
        </row>
        <row r="464">
          <cell r="A464">
            <v>461</v>
          </cell>
          <cell r="B464" t="str">
            <v>1504016</v>
          </cell>
          <cell r="C464">
            <v>42108</v>
          </cell>
          <cell r="D464">
            <v>42109</v>
          </cell>
          <cell r="E464">
            <v>86.46</v>
          </cell>
          <cell r="F464">
            <v>7.9</v>
          </cell>
          <cell r="G464">
            <v>5.14</v>
          </cell>
          <cell r="H464">
            <v>99.5</v>
          </cell>
          <cell r="I464">
            <v>0.85699999999999998</v>
          </cell>
        </row>
        <row r="465">
          <cell r="A465">
            <v>462</v>
          </cell>
          <cell r="B465" t="str">
            <v>1504017</v>
          </cell>
          <cell r="C465">
            <v>42109</v>
          </cell>
          <cell r="D465">
            <v>42111</v>
          </cell>
          <cell r="E465">
            <v>86.47</v>
          </cell>
          <cell r="F465">
            <v>7.85</v>
          </cell>
          <cell r="G465">
            <v>5.18</v>
          </cell>
          <cell r="H465">
            <v>99.5</v>
          </cell>
          <cell r="I465">
            <v>0.85599999999999998</v>
          </cell>
        </row>
        <row r="466">
          <cell r="A466">
            <v>463</v>
          </cell>
          <cell r="B466" t="str">
            <v>1504018</v>
          </cell>
          <cell r="C466">
            <v>42110</v>
          </cell>
          <cell r="D466">
            <v>42111</v>
          </cell>
          <cell r="E466">
            <v>85.89</v>
          </cell>
          <cell r="F466">
            <v>7.44</v>
          </cell>
          <cell r="G466">
            <v>6.17</v>
          </cell>
          <cell r="H466">
            <v>99.5</v>
          </cell>
          <cell r="I466">
            <v>0.85499999999999998</v>
          </cell>
        </row>
        <row r="467">
          <cell r="A467">
            <v>464</v>
          </cell>
          <cell r="B467" t="str">
            <v>1504019</v>
          </cell>
          <cell r="C467">
            <v>42111</v>
          </cell>
          <cell r="D467">
            <v>42116</v>
          </cell>
          <cell r="E467">
            <v>85.94</v>
          </cell>
          <cell r="F467">
            <v>7.71</v>
          </cell>
          <cell r="G467">
            <v>5.85</v>
          </cell>
          <cell r="H467">
            <v>99.499999999999986</v>
          </cell>
          <cell r="I467">
            <v>0.86</v>
          </cell>
        </row>
        <row r="468">
          <cell r="A468">
            <v>465</v>
          </cell>
          <cell r="B468" t="str">
            <v>1504020</v>
          </cell>
          <cell r="C468">
            <v>42114</v>
          </cell>
          <cell r="D468">
            <v>42116</v>
          </cell>
          <cell r="E468">
            <v>85.97</v>
          </cell>
          <cell r="F468">
            <v>8.07</v>
          </cell>
          <cell r="G468">
            <v>5.46</v>
          </cell>
          <cell r="H468">
            <v>99.499999999999986</v>
          </cell>
          <cell r="I468">
            <v>0.86</v>
          </cell>
        </row>
        <row r="469">
          <cell r="A469">
            <v>466</v>
          </cell>
          <cell r="B469" t="str">
            <v>1504021</v>
          </cell>
          <cell r="C469">
            <v>42115</v>
          </cell>
          <cell r="D469">
            <v>42116</v>
          </cell>
          <cell r="E469">
            <v>86.01</v>
          </cell>
          <cell r="F469">
            <v>8.1199999999999992</v>
          </cell>
          <cell r="G469">
            <v>5.37</v>
          </cell>
          <cell r="H469">
            <v>99.500000000000014</v>
          </cell>
          <cell r="I469">
            <v>0.85799999999999998</v>
          </cell>
        </row>
        <row r="470">
          <cell r="A470">
            <v>467</v>
          </cell>
          <cell r="B470" t="str">
            <v>1504022</v>
          </cell>
          <cell r="C470">
            <v>42116</v>
          </cell>
          <cell r="D470">
            <v>42116</v>
          </cell>
          <cell r="E470">
            <v>85.8</v>
          </cell>
          <cell r="F470">
            <v>8.3000000000000007</v>
          </cell>
          <cell r="G470">
            <v>5.39</v>
          </cell>
          <cell r="H470">
            <v>99.49</v>
          </cell>
          <cell r="I470">
            <v>0.85899999999999999</v>
          </cell>
        </row>
        <row r="471">
          <cell r="A471">
            <v>468</v>
          </cell>
          <cell r="B471" t="str">
            <v>1504023</v>
          </cell>
          <cell r="C471">
            <v>42116</v>
          </cell>
          <cell r="D471">
            <v>42122</v>
          </cell>
          <cell r="E471">
            <v>86.25</v>
          </cell>
          <cell r="F471">
            <v>7.95</v>
          </cell>
          <cell r="G471">
            <v>5.3</v>
          </cell>
          <cell r="H471">
            <v>99.5</v>
          </cell>
          <cell r="I471">
            <v>0.85799999999999998</v>
          </cell>
        </row>
        <row r="472">
          <cell r="A472">
            <v>469</v>
          </cell>
          <cell r="B472" t="str">
            <v>1504024</v>
          </cell>
          <cell r="C472">
            <v>42117</v>
          </cell>
          <cell r="D472">
            <v>42122</v>
          </cell>
          <cell r="E472">
            <v>86.65</v>
          </cell>
          <cell r="F472">
            <v>7.81</v>
          </cell>
          <cell r="G472">
            <v>5.03</v>
          </cell>
          <cell r="H472">
            <v>99.490000000000009</v>
          </cell>
          <cell r="I472">
            <v>0.85899999999999999</v>
          </cell>
        </row>
        <row r="473">
          <cell r="A473">
            <v>470</v>
          </cell>
          <cell r="B473" t="str">
            <v>1504025</v>
          </cell>
          <cell r="C473">
            <v>42118</v>
          </cell>
          <cell r="D473">
            <v>42122</v>
          </cell>
          <cell r="E473">
            <v>87.21</v>
          </cell>
          <cell r="F473">
            <v>7.19</v>
          </cell>
          <cell r="G473">
            <v>5.09</v>
          </cell>
          <cell r="H473">
            <v>99.49</v>
          </cell>
          <cell r="I473">
            <v>0.85899999999999999</v>
          </cell>
        </row>
        <row r="474">
          <cell r="A474">
            <v>471</v>
          </cell>
          <cell r="B474" t="str">
            <v>1504026</v>
          </cell>
          <cell r="C474">
            <v>42119</v>
          </cell>
          <cell r="D474">
            <v>42122</v>
          </cell>
          <cell r="E474">
            <v>86.69</v>
          </cell>
          <cell r="F474">
            <v>7.35</v>
          </cell>
          <cell r="G474">
            <v>5.46</v>
          </cell>
          <cell r="H474">
            <v>99.499999999999986</v>
          </cell>
          <cell r="I474">
            <v>0.85799999999999998</v>
          </cell>
        </row>
        <row r="475">
          <cell r="A475">
            <v>472</v>
          </cell>
          <cell r="B475" t="str">
            <v>1504027</v>
          </cell>
          <cell r="C475">
            <v>42120</v>
          </cell>
          <cell r="D475">
            <v>42122</v>
          </cell>
          <cell r="E475">
            <v>87.03</v>
          </cell>
          <cell r="F475">
            <v>7.52</v>
          </cell>
          <cell r="G475">
            <v>4.9400000000000004</v>
          </cell>
          <cell r="H475">
            <v>99.49</v>
          </cell>
          <cell r="I475">
            <v>0.85899999999999999</v>
          </cell>
        </row>
        <row r="476">
          <cell r="A476">
            <v>473</v>
          </cell>
          <cell r="B476" t="str">
            <v>1504028</v>
          </cell>
          <cell r="C476">
            <v>42121</v>
          </cell>
          <cell r="D476">
            <v>42122</v>
          </cell>
          <cell r="E476">
            <v>87.12</v>
          </cell>
          <cell r="F476">
            <v>7.56</v>
          </cell>
          <cell r="G476">
            <v>4.82</v>
          </cell>
          <cell r="H476">
            <v>99.5</v>
          </cell>
          <cell r="I476">
            <v>0.85799999999999998</v>
          </cell>
        </row>
        <row r="477">
          <cell r="A477">
            <v>474</v>
          </cell>
          <cell r="B477" t="str">
            <v>1504029</v>
          </cell>
          <cell r="C477">
            <v>42122</v>
          </cell>
          <cell r="D477">
            <v>42122</v>
          </cell>
          <cell r="E477">
            <v>87.02</v>
          </cell>
          <cell r="F477">
            <v>7.32</v>
          </cell>
          <cell r="G477">
            <v>5.15</v>
          </cell>
          <cell r="H477">
            <v>99.490000000000009</v>
          </cell>
          <cell r="I477">
            <v>0.85799999999999998</v>
          </cell>
        </row>
        <row r="478">
          <cell r="A478">
            <v>475</v>
          </cell>
          <cell r="B478" t="str">
            <v>1504030</v>
          </cell>
          <cell r="C478">
            <v>42157</v>
          </cell>
          <cell r="D478">
            <v>42163</v>
          </cell>
          <cell r="E478">
            <v>86.08</v>
          </cell>
          <cell r="F478">
            <v>7.04</v>
          </cell>
          <cell r="G478">
            <v>6.38</v>
          </cell>
          <cell r="H478">
            <v>99.5</v>
          </cell>
          <cell r="I478">
            <v>0.85699999999999998</v>
          </cell>
        </row>
        <row r="479">
          <cell r="A479">
            <v>476</v>
          </cell>
          <cell r="B479" t="str">
            <v>1506001</v>
          </cell>
          <cell r="C479">
            <v>42161</v>
          </cell>
          <cell r="D479">
            <v>42163</v>
          </cell>
          <cell r="E479">
            <v>87.22</v>
          </cell>
          <cell r="F479">
            <v>7.22</v>
          </cell>
          <cell r="G479">
            <v>5.0599999999999996</v>
          </cell>
          <cell r="H479">
            <v>99.5</v>
          </cell>
          <cell r="I479">
            <v>0.85699999999999998</v>
          </cell>
        </row>
        <row r="480">
          <cell r="A480">
            <v>477</v>
          </cell>
          <cell r="B480" t="str">
            <v>1506002</v>
          </cell>
          <cell r="C480">
            <v>42162</v>
          </cell>
          <cell r="D480">
            <v>42163</v>
          </cell>
          <cell r="E480">
            <v>87.38</v>
          </cell>
          <cell r="F480">
            <v>6.92</v>
          </cell>
          <cell r="G480">
            <v>5.2</v>
          </cell>
          <cell r="H480">
            <v>99.5</v>
          </cell>
          <cell r="I480">
            <v>0.85699999999999998</v>
          </cell>
        </row>
        <row r="481">
          <cell r="A481">
            <v>478</v>
          </cell>
          <cell r="B481" t="str">
            <v>1506003</v>
          </cell>
          <cell r="C481">
            <v>42163</v>
          </cell>
          <cell r="D481">
            <v>42167</v>
          </cell>
          <cell r="E481">
            <v>87.96</v>
          </cell>
          <cell r="F481">
            <v>6.46</v>
          </cell>
          <cell r="G481">
            <v>5.09</v>
          </cell>
          <cell r="H481">
            <v>99.509999999999991</v>
          </cell>
          <cell r="I481">
            <v>0.85799999999999998</v>
          </cell>
        </row>
        <row r="482">
          <cell r="A482">
            <v>479</v>
          </cell>
          <cell r="B482" t="str">
            <v>1506004</v>
          </cell>
          <cell r="C482">
            <v>42164</v>
          </cell>
          <cell r="D482">
            <v>42167</v>
          </cell>
          <cell r="E482">
            <v>88.1</v>
          </cell>
          <cell r="F482">
            <v>6.64</v>
          </cell>
          <cell r="G482">
            <v>4.76</v>
          </cell>
          <cell r="H482">
            <v>99.5</v>
          </cell>
          <cell r="I482">
            <v>0.85699999999999998</v>
          </cell>
        </row>
        <row r="483">
          <cell r="A483">
            <v>480</v>
          </cell>
          <cell r="B483" t="str">
            <v>1506005</v>
          </cell>
          <cell r="C483">
            <v>42165</v>
          </cell>
          <cell r="D483">
            <v>42167</v>
          </cell>
          <cell r="E483">
            <v>88.31</v>
          </cell>
          <cell r="F483">
            <v>6.47</v>
          </cell>
          <cell r="G483">
            <v>4.72</v>
          </cell>
          <cell r="H483">
            <v>99.5</v>
          </cell>
          <cell r="I483">
            <v>0.85699999999999998</v>
          </cell>
        </row>
        <row r="484">
          <cell r="A484">
            <v>481</v>
          </cell>
          <cell r="B484" t="str">
            <v>1506006</v>
          </cell>
          <cell r="C484">
            <v>42165</v>
          </cell>
          <cell r="D484">
            <v>42167</v>
          </cell>
          <cell r="E484">
            <v>87.4</v>
          </cell>
          <cell r="F484">
            <v>6.59</v>
          </cell>
          <cell r="G484">
            <v>5.51</v>
          </cell>
          <cell r="H484">
            <v>99.500000000000014</v>
          </cell>
          <cell r="I484">
            <v>0.85699999999999998</v>
          </cell>
        </row>
        <row r="485">
          <cell r="A485">
            <v>482</v>
          </cell>
          <cell r="B485" t="str">
            <v>1506007</v>
          </cell>
          <cell r="C485">
            <v>42166</v>
          </cell>
          <cell r="D485">
            <v>42167</v>
          </cell>
          <cell r="E485">
            <v>88.46</v>
          </cell>
          <cell r="F485">
            <v>6.24</v>
          </cell>
          <cell r="G485">
            <v>4.8</v>
          </cell>
          <cell r="H485">
            <v>99.499999999999986</v>
          </cell>
          <cell r="I485">
            <v>0.85699999999999998</v>
          </cell>
        </row>
        <row r="486">
          <cell r="A486">
            <v>483</v>
          </cell>
          <cell r="B486" t="str">
            <v>1506008</v>
          </cell>
          <cell r="C486">
            <v>42167</v>
          </cell>
          <cell r="D486">
            <v>42171</v>
          </cell>
          <cell r="E486">
            <v>88.17</v>
          </cell>
          <cell r="F486">
            <v>6.07</v>
          </cell>
          <cell r="G486">
            <v>5.26</v>
          </cell>
          <cell r="H486">
            <v>99.500000000000014</v>
          </cell>
          <cell r="I486">
            <v>0.85799999999999998</v>
          </cell>
        </row>
        <row r="487">
          <cell r="A487">
            <v>484</v>
          </cell>
          <cell r="B487" t="str">
            <v>1506009</v>
          </cell>
          <cell r="C487">
            <v>42168</v>
          </cell>
          <cell r="D487">
            <v>42171</v>
          </cell>
          <cell r="E487">
            <v>89.27</v>
          </cell>
          <cell r="F487">
            <v>5.56</v>
          </cell>
          <cell r="G487">
            <v>4.68</v>
          </cell>
          <cell r="H487">
            <v>99.509999999999991</v>
          </cell>
          <cell r="I487">
            <v>0.85899999999999999</v>
          </cell>
        </row>
        <row r="488">
          <cell r="A488">
            <v>485</v>
          </cell>
          <cell r="B488" t="str">
            <v>1506010</v>
          </cell>
          <cell r="C488">
            <v>42169</v>
          </cell>
          <cell r="D488">
            <v>42171</v>
          </cell>
          <cell r="E488">
            <v>88.84</v>
          </cell>
          <cell r="F488">
            <v>5.61</v>
          </cell>
          <cell r="G488">
            <v>5.05</v>
          </cell>
          <cell r="H488">
            <v>99.5</v>
          </cell>
          <cell r="I488">
            <v>0.85799999999999998</v>
          </cell>
        </row>
        <row r="489">
          <cell r="A489">
            <v>486</v>
          </cell>
          <cell r="B489" t="str">
            <v>1506011</v>
          </cell>
          <cell r="C489">
            <v>42170</v>
          </cell>
          <cell r="D489">
            <v>42171</v>
          </cell>
          <cell r="E489">
            <v>88.7</v>
          </cell>
          <cell r="F489">
            <v>5.53</v>
          </cell>
          <cell r="G489">
            <v>5.26</v>
          </cell>
          <cell r="H489">
            <v>99.490000000000009</v>
          </cell>
          <cell r="I489">
            <v>0.85799999999999998</v>
          </cell>
        </row>
        <row r="490">
          <cell r="A490">
            <v>487</v>
          </cell>
          <cell r="B490" t="str">
            <v>1506012</v>
          </cell>
          <cell r="C490">
            <v>42171</v>
          </cell>
          <cell r="D490">
            <v>42171</v>
          </cell>
          <cell r="E490">
            <v>88.42</v>
          </cell>
          <cell r="F490">
            <v>5.65</v>
          </cell>
          <cell r="G490">
            <v>5.43</v>
          </cell>
          <cell r="H490">
            <v>99.5</v>
          </cell>
          <cell r="I490">
            <v>0.85799999999999998</v>
          </cell>
        </row>
        <row r="491">
          <cell r="A491">
            <v>488</v>
          </cell>
          <cell r="B491" t="str">
            <v>1506013</v>
          </cell>
          <cell r="C491">
            <v>42171</v>
          </cell>
          <cell r="D491">
            <v>42174</v>
          </cell>
          <cell r="E491">
            <v>88.65</v>
          </cell>
          <cell r="F491">
            <v>5.57</v>
          </cell>
          <cell r="G491">
            <v>5.29</v>
          </cell>
          <cell r="H491">
            <v>99.51</v>
          </cell>
          <cell r="I491">
            <v>0.85799999999999998</v>
          </cell>
        </row>
        <row r="492">
          <cell r="A492">
            <v>489</v>
          </cell>
          <cell r="B492" t="str">
            <v>1506014</v>
          </cell>
          <cell r="C492">
            <v>42172</v>
          </cell>
          <cell r="D492">
            <v>42174</v>
          </cell>
          <cell r="E492">
            <v>82.45</v>
          </cell>
          <cell r="F492">
            <v>12.42</v>
          </cell>
          <cell r="G492">
            <v>4.63</v>
          </cell>
          <cell r="H492">
            <v>99.5</v>
          </cell>
          <cell r="I492">
            <v>0.85499999999999998</v>
          </cell>
        </row>
        <row r="493">
          <cell r="A493">
            <v>490</v>
          </cell>
          <cell r="B493" t="str">
            <v>1506015</v>
          </cell>
          <cell r="C493">
            <v>42173</v>
          </cell>
          <cell r="D493">
            <v>42174</v>
          </cell>
          <cell r="E493">
            <v>81.819999999999993</v>
          </cell>
          <cell r="F493">
            <v>12.55</v>
          </cell>
          <cell r="G493">
            <v>5.13</v>
          </cell>
          <cell r="H493">
            <v>99.499999999999986</v>
          </cell>
          <cell r="I493">
            <v>0.85499999999999998</v>
          </cell>
        </row>
        <row r="494">
          <cell r="A494">
            <v>491</v>
          </cell>
          <cell r="B494" t="str">
            <v>1506016</v>
          </cell>
          <cell r="C494">
            <v>42174</v>
          </cell>
          <cell r="D494">
            <v>42177</v>
          </cell>
          <cell r="E494">
            <v>83</v>
          </cell>
          <cell r="F494">
            <v>11.69</v>
          </cell>
          <cell r="G494">
            <v>4.82</v>
          </cell>
          <cell r="H494">
            <v>99.509999999999991</v>
          </cell>
          <cell r="I494">
            <v>0.85499999999999998</v>
          </cell>
        </row>
        <row r="495">
          <cell r="A495">
            <v>492</v>
          </cell>
          <cell r="B495" t="str">
            <v>1506017</v>
          </cell>
          <cell r="C495">
            <v>42176</v>
          </cell>
          <cell r="D495">
            <v>42177</v>
          </cell>
          <cell r="E495">
            <v>83.16</v>
          </cell>
          <cell r="F495">
            <v>11.45</v>
          </cell>
          <cell r="G495">
            <v>4.8899999999999997</v>
          </cell>
          <cell r="H495">
            <v>99.5</v>
          </cell>
          <cell r="I495">
            <v>0.85499999999999998</v>
          </cell>
        </row>
        <row r="496">
          <cell r="A496">
            <v>493</v>
          </cell>
          <cell r="B496" t="str">
            <v>1506018</v>
          </cell>
          <cell r="C496">
            <v>42177</v>
          </cell>
          <cell r="D496">
            <v>42177</v>
          </cell>
          <cell r="E496">
            <v>84.22</v>
          </cell>
          <cell r="F496">
            <v>9.94</v>
          </cell>
          <cell r="G496">
            <v>5.34</v>
          </cell>
          <cell r="H496">
            <v>99.5</v>
          </cell>
          <cell r="I496">
            <v>0.85399999999999998</v>
          </cell>
        </row>
        <row r="497">
          <cell r="A497">
            <v>494</v>
          </cell>
          <cell r="B497" t="str">
            <v>1506019</v>
          </cell>
          <cell r="C497">
            <v>42178</v>
          </cell>
          <cell r="D497">
            <v>42178</v>
          </cell>
          <cell r="E497">
            <v>85.02</v>
          </cell>
          <cell r="F497">
            <v>8.89</v>
          </cell>
          <cell r="G497">
            <v>5.6</v>
          </cell>
          <cell r="H497">
            <v>99.509999999999991</v>
          </cell>
          <cell r="I497">
            <v>0.85399999999999998</v>
          </cell>
        </row>
        <row r="498">
          <cell r="A498">
            <v>495</v>
          </cell>
          <cell r="B498" t="str">
            <v>1506020</v>
          </cell>
          <cell r="C498">
            <v>42179</v>
          </cell>
          <cell r="D498">
            <v>42179</v>
          </cell>
          <cell r="E498">
            <v>86.65</v>
          </cell>
          <cell r="F498">
            <v>7.75</v>
          </cell>
          <cell r="G498">
            <v>5.0999999999999996</v>
          </cell>
          <cell r="H498">
            <v>99.5</v>
          </cell>
          <cell r="I498">
            <v>0.85599999999999998</v>
          </cell>
        </row>
        <row r="499">
          <cell r="A499">
            <v>496</v>
          </cell>
          <cell r="B499" t="str">
            <v>1506021</v>
          </cell>
          <cell r="C499">
            <v>42179</v>
          </cell>
          <cell r="D499">
            <v>42181</v>
          </cell>
          <cell r="E499">
            <v>87.17</v>
          </cell>
          <cell r="F499">
            <v>7</v>
          </cell>
          <cell r="G499">
            <v>5.34</v>
          </cell>
          <cell r="H499">
            <v>99.51</v>
          </cell>
          <cell r="I499">
            <v>0.85699999999999998</v>
          </cell>
        </row>
        <row r="500">
          <cell r="A500">
            <v>497</v>
          </cell>
          <cell r="B500" t="str">
            <v>1506022</v>
          </cell>
          <cell r="C500">
            <v>42180</v>
          </cell>
          <cell r="D500">
            <v>42181</v>
          </cell>
          <cell r="E500">
            <v>87.49</v>
          </cell>
          <cell r="F500">
            <v>6.12</v>
          </cell>
          <cell r="G500">
            <v>5.88</v>
          </cell>
          <cell r="H500">
            <v>99.49</v>
          </cell>
          <cell r="I500">
            <v>0.85599999999999998</v>
          </cell>
        </row>
        <row r="501">
          <cell r="A501">
            <v>498</v>
          </cell>
          <cell r="B501" t="str">
            <v>1506023</v>
          </cell>
          <cell r="C501">
            <v>42181</v>
          </cell>
          <cell r="D501">
            <v>42184</v>
          </cell>
          <cell r="E501">
            <v>87.47</v>
          </cell>
          <cell r="F501">
            <v>5.52</v>
          </cell>
          <cell r="G501">
            <v>6.51</v>
          </cell>
          <cell r="H501">
            <v>99.5</v>
          </cell>
          <cell r="I501">
            <v>0.85699999999999998</v>
          </cell>
        </row>
        <row r="502">
          <cell r="A502">
            <v>499</v>
          </cell>
          <cell r="B502" t="str">
            <v>1506024</v>
          </cell>
          <cell r="C502">
            <v>42183</v>
          </cell>
          <cell r="D502">
            <v>42184</v>
          </cell>
          <cell r="E502">
            <v>88.02</v>
          </cell>
          <cell r="F502">
            <v>6.02</v>
          </cell>
          <cell r="G502">
            <v>5.46</v>
          </cell>
          <cell r="H502">
            <v>99.499999999999986</v>
          </cell>
          <cell r="I502">
            <v>0.85799999999999998</v>
          </cell>
        </row>
        <row r="503">
          <cell r="A503">
            <v>500</v>
          </cell>
          <cell r="B503" t="str">
            <v>1506025</v>
          </cell>
          <cell r="C503">
            <v>42183</v>
          </cell>
          <cell r="D503">
            <v>42184</v>
          </cell>
          <cell r="E503">
            <v>88.32</v>
          </cell>
          <cell r="F503">
            <v>5.85</v>
          </cell>
          <cell r="G503">
            <v>5.33</v>
          </cell>
          <cell r="H503">
            <v>99.499999999999986</v>
          </cell>
          <cell r="I503">
            <v>0.85599999999999998</v>
          </cell>
        </row>
        <row r="504">
          <cell r="A504">
            <v>501</v>
          </cell>
          <cell r="B504" t="str">
            <v>1506026</v>
          </cell>
          <cell r="C504">
            <v>42185</v>
          </cell>
          <cell r="D504">
            <v>42186</v>
          </cell>
          <cell r="E504">
            <v>88.98</v>
          </cell>
          <cell r="F504">
            <v>5.37</v>
          </cell>
          <cell r="G504">
            <v>5.15</v>
          </cell>
          <cell r="H504">
            <v>99.500000000000014</v>
          </cell>
          <cell r="I504">
            <v>0.85799999999999998</v>
          </cell>
        </row>
        <row r="505">
          <cell r="A505">
            <v>502</v>
          </cell>
          <cell r="B505" t="str">
            <v>1506027</v>
          </cell>
          <cell r="C505">
            <v>42186</v>
          </cell>
          <cell r="D505">
            <v>42187</v>
          </cell>
          <cell r="E505">
            <v>88.35</v>
          </cell>
          <cell r="F505">
            <v>5.89</v>
          </cell>
          <cell r="G505">
            <v>5.26</v>
          </cell>
          <cell r="H505">
            <v>99.5</v>
          </cell>
          <cell r="I505">
            <v>0.85699999999999998</v>
          </cell>
        </row>
        <row r="506">
          <cell r="A506">
            <v>503</v>
          </cell>
          <cell r="B506" t="str">
            <v>1507001</v>
          </cell>
          <cell r="C506">
            <v>42187</v>
          </cell>
          <cell r="D506">
            <v>42187</v>
          </cell>
          <cell r="E506">
            <v>88.17</v>
          </cell>
          <cell r="F506">
            <v>5.57</v>
          </cell>
          <cell r="G506">
            <v>5.76</v>
          </cell>
          <cell r="H506">
            <v>99.500000000000014</v>
          </cell>
          <cell r="I506">
            <v>0.85599999999999998</v>
          </cell>
        </row>
        <row r="507">
          <cell r="A507">
            <v>504</v>
          </cell>
          <cell r="B507" t="str">
            <v>1507002</v>
          </cell>
          <cell r="C507">
            <v>42188</v>
          </cell>
          <cell r="D507">
            <v>42188</v>
          </cell>
          <cell r="E507">
            <v>87.93</v>
          </cell>
          <cell r="F507">
            <v>6.34</v>
          </cell>
          <cell r="G507">
            <v>5.23</v>
          </cell>
          <cell r="H507">
            <v>99.500000000000014</v>
          </cell>
          <cell r="I507">
            <v>0.85799999999999998</v>
          </cell>
        </row>
        <row r="508">
          <cell r="A508">
            <v>505</v>
          </cell>
          <cell r="B508" t="str">
            <v>1507003</v>
          </cell>
          <cell r="C508">
            <v>42189</v>
          </cell>
          <cell r="D508">
            <v>42191</v>
          </cell>
          <cell r="E508">
            <v>87.66</v>
          </cell>
          <cell r="F508">
            <v>5.96</v>
          </cell>
          <cell r="G508">
            <v>5.87</v>
          </cell>
          <cell r="H508">
            <v>99.49</v>
          </cell>
          <cell r="I508">
            <v>0.85799999999999998</v>
          </cell>
        </row>
        <row r="509">
          <cell r="A509">
            <v>506</v>
          </cell>
          <cell r="B509" t="str">
            <v>1507004</v>
          </cell>
          <cell r="C509">
            <v>42189</v>
          </cell>
          <cell r="D509">
            <v>42191</v>
          </cell>
          <cell r="E509">
            <v>88.41</v>
          </cell>
          <cell r="F509">
            <v>5.94</v>
          </cell>
          <cell r="G509">
            <v>5.14</v>
          </cell>
          <cell r="H509">
            <v>99.49</v>
          </cell>
          <cell r="I509">
            <v>0.85799999999999998</v>
          </cell>
        </row>
        <row r="510">
          <cell r="A510">
            <v>507</v>
          </cell>
          <cell r="B510" t="str">
            <v>1507005</v>
          </cell>
          <cell r="C510">
            <v>42190</v>
          </cell>
          <cell r="D510">
            <v>42189</v>
          </cell>
          <cell r="E510">
            <v>88.33</v>
          </cell>
          <cell r="F510">
            <v>5.6</v>
          </cell>
          <cell r="G510">
            <v>5.56</v>
          </cell>
          <cell r="H510">
            <v>99.49</v>
          </cell>
          <cell r="I510">
            <v>0.85799999999999998</v>
          </cell>
        </row>
        <row r="511">
          <cell r="A511">
            <v>508</v>
          </cell>
          <cell r="B511" t="str">
            <v>1507006</v>
          </cell>
          <cell r="C511">
            <v>42191</v>
          </cell>
          <cell r="D511">
            <v>42192</v>
          </cell>
          <cell r="E511">
            <v>88.17</v>
          </cell>
          <cell r="F511">
            <v>5.48</v>
          </cell>
          <cell r="G511">
            <v>5.84</v>
          </cell>
          <cell r="H511">
            <v>99.490000000000009</v>
          </cell>
          <cell r="I511">
            <v>0.85699999999999998</v>
          </cell>
        </row>
        <row r="512">
          <cell r="A512">
            <v>509</v>
          </cell>
          <cell r="B512" t="str">
            <v>1507007</v>
          </cell>
          <cell r="C512">
            <v>42192</v>
          </cell>
          <cell r="D512">
            <v>42193</v>
          </cell>
          <cell r="E512">
            <v>87.86</v>
          </cell>
          <cell r="F512">
            <v>5.42</v>
          </cell>
          <cell r="G512">
            <v>6.22</v>
          </cell>
          <cell r="H512">
            <v>99.5</v>
          </cell>
          <cell r="I512">
            <v>0.85699999999999998</v>
          </cell>
        </row>
        <row r="513">
          <cell r="A513">
            <v>510</v>
          </cell>
          <cell r="B513" t="str">
            <v>1507008</v>
          </cell>
          <cell r="C513">
            <v>42193</v>
          </cell>
          <cell r="D513">
            <v>42193</v>
          </cell>
          <cell r="E513">
            <v>87.97</v>
          </cell>
          <cell r="F513">
            <v>6.24</v>
          </cell>
          <cell r="G513">
            <v>5.29</v>
          </cell>
          <cell r="H513">
            <v>99.5</v>
          </cell>
          <cell r="I513">
            <v>0.85699999999999998</v>
          </cell>
        </row>
        <row r="514">
          <cell r="A514">
            <v>511</v>
          </cell>
          <cell r="B514" t="str">
            <v>1507009</v>
          </cell>
          <cell r="C514">
            <v>42194</v>
          </cell>
          <cell r="D514">
            <v>42194</v>
          </cell>
          <cell r="E514">
            <v>87.86</v>
          </cell>
          <cell r="F514">
            <v>6.04</v>
          </cell>
          <cell r="G514">
            <v>5.6</v>
          </cell>
          <cell r="H514">
            <v>99.5</v>
          </cell>
          <cell r="I514">
            <v>0.85699999999999998</v>
          </cell>
        </row>
        <row r="515">
          <cell r="A515">
            <v>512</v>
          </cell>
          <cell r="B515" t="str">
            <v>1507010</v>
          </cell>
          <cell r="C515">
            <v>42195</v>
          </cell>
          <cell r="D515">
            <v>42199</v>
          </cell>
          <cell r="E515">
            <v>88.08</v>
          </cell>
          <cell r="F515">
            <v>5.9</v>
          </cell>
          <cell r="G515">
            <v>5.52</v>
          </cell>
          <cell r="H515">
            <v>99.5</v>
          </cell>
          <cell r="I515">
            <v>0.85699999999999998</v>
          </cell>
        </row>
        <row r="516">
          <cell r="A516">
            <v>513</v>
          </cell>
          <cell r="B516" t="str">
            <v>1507011</v>
          </cell>
          <cell r="C516">
            <v>42196</v>
          </cell>
          <cell r="D516">
            <v>42199</v>
          </cell>
          <cell r="E516">
            <v>88.19</v>
          </cell>
          <cell r="F516">
            <v>5.95</v>
          </cell>
          <cell r="G516">
            <v>5.36</v>
          </cell>
          <cell r="H516">
            <v>99.5</v>
          </cell>
          <cell r="I516">
            <v>0.85599999999999998</v>
          </cell>
        </row>
        <row r="517">
          <cell r="A517">
            <v>514</v>
          </cell>
          <cell r="B517" t="str">
            <v>1507012</v>
          </cell>
          <cell r="C517">
            <v>42196</v>
          </cell>
          <cell r="D517">
            <v>42199</v>
          </cell>
          <cell r="E517">
            <v>88.32</v>
          </cell>
          <cell r="F517">
            <v>5.99</v>
          </cell>
          <cell r="G517">
            <v>5.19</v>
          </cell>
          <cell r="H517">
            <v>99.499999999999986</v>
          </cell>
          <cell r="I517">
            <v>0.85599999999999998</v>
          </cell>
        </row>
        <row r="518">
          <cell r="A518">
            <v>515</v>
          </cell>
          <cell r="B518" t="str">
            <v>1507013</v>
          </cell>
          <cell r="C518">
            <v>42197</v>
          </cell>
          <cell r="D518">
            <v>42199</v>
          </cell>
          <cell r="E518">
            <v>87.93</v>
          </cell>
          <cell r="F518">
            <v>6.45</v>
          </cell>
          <cell r="G518">
            <v>5.12</v>
          </cell>
          <cell r="H518">
            <v>99.500000000000014</v>
          </cell>
          <cell r="I518">
            <v>0.85599999999999998</v>
          </cell>
        </row>
        <row r="519">
          <cell r="A519">
            <v>516</v>
          </cell>
          <cell r="B519" t="str">
            <v>1507014</v>
          </cell>
          <cell r="C519">
            <v>42198</v>
          </cell>
          <cell r="D519">
            <v>42199</v>
          </cell>
          <cell r="E519">
            <v>87.83</v>
          </cell>
          <cell r="F519">
            <v>6.22</v>
          </cell>
          <cell r="G519">
            <v>5.46</v>
          </cell>
          <cell r="H519">
            <v>99.509999999999991</v>
          </cell>
          <cell r="I519">
            <v>0.85499999999999998</v>
          </cell>
        </row>
        <row r="520">
          <cell r="A520">
            <v>517</v>
          </cell>
          <cell r="B520" t="str">
            <v>1507015</v>
          </cell>
          <cell r="C520">
            <v>42199</v>
          </cell>
          <cell r="D520">
            <v>42201</v>
          </cell>
          <cell r="E520">
            <v>87.93</v>
          </cell>
          <cell r="F520">
            <v>6.03</v>
          </cell>
          <cell r="G520">
            <v>5.54</v>
          </cell>
          <cell r="H520">
            <v>99.500000000000014</v>
          </cell>
          <cell r="I520">
            <v>0.85399999999999998</v>
          </cell>
        </row>
        <row r="521">
          <cell r="A521">
            <v>518</v>
          </cell>
          <cell r="B521" t="str">
            <v>1507016</v>
          </cell>
          <cell r="C521">
            <v>42200</v>
          </cell>
          <cell r="D521">
            <v>42201</v>
          </cell>
          <cell r="E521">
            <v>88.01</v>
          </cell>
          <cell r="F521">
            <v>5.78</v>
          </cell>
          <cell r="G521">
            <v>5.71</v>
          </cell>
          <cell r="H521">
            <v>99.5</v>
          </cell>
          <cell r="I521">
            <v>0.85599999999999998</v>
          </cell>
        </row>
        <row r="522">
          <cell r="A522">
            <v>519</v>
          </cell>
          <cell r="B522" t="str">
            <v>1507017</v>
          </cell>
          <cell r="C522">
            <v>42201</v>
          </cell>
          <cell r="D522">
            <v>42201</v>
          </cell>
          <cell r="E522">
            <v>88.31</v>
          </cell>
          <cell r="F522">
            <v>5.61</v>
          </cell>
          <cell r="G522">
            <v>5.58</v>
          </cell>
          <cell r="H522">
            <v>99.5</v>
          </cell>
          <cell r="I522">
            <v>0.85699999999999998</v>
          </cell>
        </row>
        <row r="523">
          <cell r="A523">
            <v>520</v>
          </cell>
          <cell r="B523" t="str">
            <v>1507018</v>
          </cell>
          <cell r="C523">
            <v>42203</v>
          </cell>
          <cell r="D523">
            <v>42207</v>
          </cell>
          <cell r="E523">
            <v>88.34</v>
          </cell>
          <cell r="F523">
            <v>5.54</v>
          </cell>
          <cell r="G523">
            <v>5.62</v>
          </cell>
          <cell r="H523">
            <v>99.500000000000014</v>
          </cell>
          <cell r="I523">
            <v>0.85599999999999998</v>
          </cell>
        </row>
        <row r="524">
          <cell r="A524">
            <v>521</v>
          </cell>
          <cell r="B524" t="str">
            <v>1507019</v>
          </cell>
          <cell r="C524">
            <v>42204</v>
          </cell>
          <cell r="D524">
            <v>42207</v>
          </cell>
          <cell r="E524">
            <v>88.33</v>
          </cell>
          <cell r="F524">
            <v>5.23</v>
          </cell>
          <cell r="G524">
            <v>5.94</v>
          </cell>
          <cell r="H524">
            <v>99.5</v>
          </cell>
          <cell r="I524">
            <v>0.85699999999999998</v>
          </cell>
        </row>
        <row r="525">
          <cell r="A525">
            <v>522</v>
          </cell>
          <cell r="B525" t="str">
            <v>1507020</v>
          </cell>
          <cell r="C525">
            <v>42205</v>
          </cell>
          <cell r="D525">
            <v>42207</v>
          </cell>
          <cell r="E525">
            <v>89.18</v>
          </cell>
          <cell r="F525">
            <v>4.9800000000000004</v>
          </cell>
          <cell r="G525">
            <v>5.35</v>
          </cell>
          <cell r="H525">
            <v>99.51</v>
          </cell>
          <cell r="I525">
            <v>0.85699999999999998</v>
          </cell>
        </row>
        <row r="526">
          <cell r="A526">
            <v>523</v>
          </cell>
          <cell r="B526" t="str">
            <v>1507021</v>
          </cell>
          <cell r="C526">
            <v>42206</v>
          </cell>
          <cell r="D526">
            <v>42207</v>
          </cell>
          <cell r="E526">
            <v>88.37</v>
          </cell>
          <cell r="F526">
            <v>4.8600000000000003</v>
          </cell>
          <cell r="G526">
            <v>6.26</v>
          </cell>
          <cell r="H526">
            <v>99.490000000000009</v>
          </cell>
          <cell r="I526">
            <v>0.85499999999999998</v>
          </cell>
        </row>
        <row r="527">
          <cell r="A527">
            <v>524</v>
          </cell>
          <cell r="B527" t="str">
            <v>1507022</v>
          </cell>
          <cell r="C527">
            <v>42207</v>
          </cell>
          <cell r="D527">
            <v>42209</v>
          </cell>
          <cell r="E527">
            <v>88.76</v>
          </cell>
          <cell r="F527">
            <v>4.96</v>
          </cell>
          <cell r="G527">
            <v>5.78</v>
          </cell>
          <cell r="H527">
            <v>99.5</v>
          </cell>
          <cell r="I527">
            <v>0.85599999999999998</v>
          </cell>
        </row>
        <row r="528">
          <cell r="A528">
            <v>525</v>
          </cell>
          <cell r="B528" t="str">
            <v>1507023</v>
          </cell>
          <cell r="C528">
            <v>42208</v>
          </cell>
          <cell r="D528">
            <v>42209</v>
          </cell>
          <cell r="E528">
            <v>88.98</v>
          </cell>
          <cell r="F528">
            <v>4.8499999999999996</v>
          </cell>
          <cell r="G528">
            <v>5.68</v>
          </cell>
          <cell r="H528">
            <v>99.509999999999991</v>
          </cell>
          <cell r="I528">
            <v>0.85599999999999998</v>
          </cell>
        </row>
        <row r="529">
          <cell r="A529">
            <v>526</v>
          </cell>
          <cell r="B529" t="str">
            <v>1507024</v>
          </cell>
          <cell r="C529">
            <v>42208</v>
          </cell>
          <cell r="D529">
            <v>42209</v>
          </cell>
          <cell r="E529">
            <v>89.16</v>
          </cell>
          <cell r="F529">
            <v>4.95</v>
          </cell>
          <cell r="G529">
            <v>5.39</v>
          </cell>
          <cell r="H529">
            <v>99.5</v>
          </cell>
          <cell r="I529">
            <v>0.85799999999999998</v>
          </cell>
        </row>
        <row r="530">
          <cell r="A530">
            <v>527</v>
          </cell>
          <cell r="B530" t="str">
            <v>1507025</v>
          </cell>
          <cell r="C530">
            <v>42209</v>
          </cell>
          <cell r="D530">
            <v>42212</v>
          </cell>
          <cell r="E530">
            <v>88.48</v>
          </cell>
          <cell r="F530">
            <v>5.31</v>
          </cell>
          <cell r="G530">
            <v>5.71</v>
          </cell>
          <cell r="H530">
            <v>99.5</v>
          </cell>
          <cell r="I530">
            <v>0.85699999999999998</v>
          </cell>
        </row>
        <row r="531">
          <cell r="A531">
            <v>528</v>
          </cell>
          <cell r="B531" t="str">
            <v>1507026</v>
          </cell>
          <cell r="C531">
            <v>42210</v>
          </cell>
          <cell r="D531">
            <v>42212</v>
          </cell>
          <cell r="E531">
            <v>88.2</v>
          </cell>
          <cell r="F531">
            <v>5.53</v>
          </cell>
          <cell r="G531">
            <v>5.78</v>
          </cell>
          <cell r="H531">
            <v>99.51</v>
          </cell>
          <cell r="I531">
            <v>0.85699999999999998</v>
          </cell>
        </row>
        <row r="532">
          <cell r="A532">
            <v>529</v>
          </cell>
          <cell r="B532" t="str">
            <v>1507027</v>
          </cell>
          <cell r="C532">
            <v>42211</v>
          </cell>
          <cell r="D532">
            <v>42212</v>
          </cell>
          <cell r="E532">
            <v>88.64</v>
          </cell>
          <cell r="F532">
            <v>5.53</v>
          </cell>
          <cell r="G532">
            <v>5.33</v>
          </cell>
          <cell r="H532">
            <v>99.5</v>
          </cell>
          <cell r="I532">
            <v>0.85699999999999998</v>
          </cell>
        </row>
        <row r="533">
          <cell r="A533">
            <v>530</v>
          </cell>
          <cell r="B533" t="str">
            <v>1507028</v>
          </cell>
          <cell r="C533">
            <v>42212</v>
          </cell>
          <cell r="D533">
            <v>42213</v>
          </cell>
          <cell r="E533">
            <v>88.39</v>
          </cell>
          <cell r="F533">
            <v>5.68</v>
          </cell>
          <cell r="G533">
            <v>5.43</v>
          </cell>
          <cell r="H533">
            <v>99.5</v>
          </cell>
          <cell r="I533">
            <v>0.85399999999999998</v>
          </cell>
        </row>
        <row r="534">
          <cell r="A534">
            <v>531</v>
          </cell>
          <cell r="B534" t="str">
            <v>1507029</v>
          </cell>
          <cell r="C534">
            <v>42213</v>
          </cell>
          <cell r="D534">
            <v>42213</v>
          </cell>
          <cell r="E534">
            <v>88.3</v>
          </cell>
          <cell r="F534">
            <v>5.66</v>
          </cell>
          <cell r="G534">
            <v>5.54</v>
          </cell>
          <cell r="H534">
            <v>99.5</v>
          </cell>
          <cell r="I534">
            <v>0.85399999999999998</v>
          </cell>
        </row>
        <row r="535">
          <cell r="A535">
            <v>532</v>
          </cell>
          <cell r="B535" t="str">
            <v>1507030</v>
          </cell>
          <cell r="C535">
            <v>42214</v>
          </cell>
          <cell r="D535">
            <v>42215</v>
          </cell>
          <cell r="E535">
            <v>88.14</v>
          </cell>
          <cell r="F535">
            <v>5.68</v>
          </cell>
          <cell r="G535">
            <v>5.68</v>
          </cell>
          <cell r="H535">
            <v>99.5</v>
          </cell>
          <cell r="I535">
            <v>0.85399999999999998</v>
          </cell>
        </row>
        <row r="536">
          <cell r="A536">
            <v>533</v>
          </cell>
          <cell r="B536" t="str">
            <v>1507031</v>
          </cell>
          <cell r="C536">
            <v>42214</v>
          </cell>
          <cell r="D536">
            <v>42215</v>
          </cell>
          <cell r="E536">
            <v>88.32</v>
          </cell>
          <cell r="F536">
            <v>5.67</v>
          </cell>
          <cell r="G536">
            <v>5.51</v>
          </cell>
          <cell r="H536">
            <v>99.5</v>
          </cell>
          <cell r="I536">
            <v>0.85399999999999998</v>
          </cell>
        </row>
        <row r="537">
          <cell r="A537">
            <v>534</v>
          </cell>
          <cell r="B537" t="str">
            <v>1507032</v>
          </cell>
          <cell r="C537">
            <v>42215</v>
          </cell>
          <cell r="D537">
            <v>42219</v>
          </cell>
          <cell r="E537">
            <v>87.97</v>
          </cell>
          <cell r="F537">
            <v>5.52</v>
          </cell>
          <cell r="G537">
            <v>6.01</v>
          </cell>
          <cell r="H537">
            <v>99.5</v>
          </cell>
          <cell r="I537">
            <v>0.85499999999999998</v>
          </cell>
        </row>
        <row r="538">
          <cell r="A538">
            <v>535</v>
          </cell>
          <cell r="B538" t="str">
            <v>1507033</v>
          </cell>
          <cell r="C538">
            <v>42216</v>
          </cell>
          <cell r="D538">
            <v>42219</v>
          </cell>
          <cell r="E538">
            <v>88.2</v>
          </cell>
          <cell r="F538">
            <v>5.66</v>
          </cell>
          <cell r="G538">
            <v>5.65</v>
          </cell>
          <cell r="H538">
            <v>99.51</v>
          </cell>
          <cell r="I538">
            <v>0.85499999999999998</v>
          </cell>
        </row>
        <row r="539">
          <cell r="A539">
            <v>536</v>
          </cell>
          <cell r="B539" t="str">
            <v>1507034</v>
          </cell>
          <cell r="C539">
            <v>42217</v>
          </cell>
          <cell r="D539">
            <v>42219</v>
          </cell>
          <cell r="E539">
            <v>88.32</v>
          </cell>
          <cell r="F539">
            <v>5.5</v>
          </cell>
          <cell r="G539">
            <v>5.68</v>
          </cell>
          <cell r="H539">
            <v>99.5</v>
          </cell>
          <cell r="I539">
            <v>0.85399999999999998</v>
          </cell>
        </row>
        <row r="540">
          <cell r="A540">
            <v>537</v>
          </cell>
          <cell r="B540" t="str">
            <v>1508001</v>
          </cell>
          <cell r="C540">
            <v>42218</v>
          </cell>
          <cell r="D540">
            <v>42219</v>
          </cell>
          <cell r="E540">
            <v>88.48</v>
          </cell>
          <cell r="F540">
            <v>5.12</v>
          </cell>
          <cell r="G540">
            <v>5.91</v>
          </cell>
          <cell r="H540">
            <v>99.51</v>
          </cell>
          <cell r="I540">
            <v>0.85599999999999998</v>
          </cell>
        </row>
        <row r="541">
          <cell r="A541">
            <v>538</v>
          </cell>
          <cell r="B541" t="str">
            <v>1508002</v>
          </cell>
          <cell r="C541">
            <v>42219</v>
          </cell>
          <cell r="D541">
            <v>42219</v>
          </cell>
          <cell r="E541">
            <v>88.21</v>
          </cell>
          <cell r="F541">
            <v>4.93</v>
          </cell>
          <cell r="G541">
            <v>6.36</v>
          </cell>
          <cell r="H541">
            <v>99.499999999999986</v>
          </cell>
          <cell r="I541">
            <v>0.85499999999999998</v>
          </cell>
        </row>
        <row r="542">
          <cell r="A542">
            <v>539</v>
          </cell>
          <cell r="B542" t="str">
            <v>1508003</v>
          </cell>
          <cell r="C542">
            <v>42220</v>
          </cell>
          <cell r="D542">
            <v>42221</v>
          </cell>
          <cell r="E542">
            <v>88.54</v>
          </cell>
          <cell r="F542">
            <v>5.04</v>
          </cell>
          <cell r="G542">
            <v>5.92</v>
          </cell>
          <cell r="H542">
            <v>99.500000000000014</v>
          </cell>
          <cell r="I542">
            <v>0.85499999999999998</v>
          </cell>
        </row>
        <row r="543">
          <cell r="A543">
            <v>540</v>
          </cell>
          <cell r="B543" t="str">
            <v>1508004</v>
          </cell>
          <cell r="C543">
            <v>42220</v>
          </cell>
          <cell r="D543">
            <v>42221</v>
          </cell>
          <cell r="E543">
            <v>88.78</v>
          </cell>
          <cell r="F543">
            <v>5.3</v>
          </cell>
          <cell r="G543">
            <v>5.42</v>
          </cell>
          <cell r="H543">
            <v>99.5</v>
          </cell>
          <cell r="I543">
            <v>0.85699999999999998</v>
          </cell>
        </row>
        <row r="544">
          <cell r="A544">
            <v>541</v>
          </cell>
          <cell r="B544" t="str">
            <v>1508005</v>
          </cell>
          <cell r="C544">
            <v>42221</v>
          </cell>
          <cell r="D544">
            <v>42223</v>
          </cell>
          <cell r="E544">
            <v>88.45</v>
          </cell>
          <cell r="F544">
            <v>5.26</v>
          </cell>
          <cell r="G544">
            <v>5.8</v>
          </cell>
          <cell r="H544">
            <v>99.51</v>
          </cell>
          <cell r="I544">
            <v>0.85599999999999998</v>
          </cell>
        </row>
        <row r="545">
          <cell r="A545">
            <v>542</v>
          </cell>
          <cell r="B545" t="str">
            <v>1508006</v>
          </cell>
          <cell r="C545">
            <v>42222</v>
          </cell>
          <cell r="D545">
            <v>42223</v>
          </cell>
          <cell r="E545">
            <v>88.19</v>
          </cell>
          <cell r="F545">
            <v>5.3</v>
          </cell>
          <cell r="G545">
            <v>6.01</v>
          </cell>
          <cell r="H545">
            <v>99.5</v>
          </cell>
          <cell r="I545">
            <v>0.85499999999999998</v>
          </cell>
        </row>
        <row r="546">
          <cell r="A546">
            <v>543</v>
          </cell>
          <cell r="B546" t="str">
            <v>1508007</v>
          </cell>
          <cell r="C546">
            <v>42223</v>
          </cell>
          <cell r="D546">
            <v>42223</v>
          </cell>
          <cell r="E546">
            <v>88.29</v>
          </cell>
          <cell r="F546">
            <v>5.72</v>
          </cell>
          <cell r="G546">
            <v>5.49</v>
          </cell>
          <cell r="H546">
            <v>99.5</v>
          </cell>
          <cell r="I546">
            <v>0.85299999999999998</v>
          </cell>
        </row>
        <row r="547">
          <cell r="A547">
            <v>544</v>
          </cell>
          <cell r="B547" t="str">
            <v>1508008</v>
          </cell>
          <cell r="C547">
            <v>42224</v>
          </cell>
          <cell r="D547">
            <v>42228</v>
          </cell>
          <cell r="E547">
            <v>87.79</v>
          </cell>
          <cell r="F547">
            <v>5.66</v>
          </cell>
          <cell r="G547">
            <v>6.05</v>
          </cell>
          <cell r="H547">
            <v>99.5</v>
          </cell>
          <cell r="I547">
            <v>0.85599999999999998</v>
          </cell>
        </row>
        <row r="548">
          <cell r="A548">
            <v>545</v>
          </cell>
          <cell r="B548" t="str">
            <v>1508009</v>
          </cell>
          <cell r="C548">
            <v>42225</v>
          </cell>
          <cell r="D548">
            <v>42228</v>
          </cell>
          <cell r="E548">
            <v>88.1</v>
          </cell>
          <cell r="F548">
            <v>5.62</v>
          </cell>
          <cell r="G548">
            <v>5.78</v>
          </cell>
          <cell r="H548">
            <v>99.5</v>
          </cell>
          <cell r="I548">
            <v>0.85599999999999998</v>
          </cell>
        </row>
        <row r="549">
          <cell r="A549">
            <v>546</v>
          </cell>
          <cell r="B549" t="str">
            <v>1508010</v>
          </cell>
          <cell r="C549">
            <v>42226</v>
          </cell>
          <cell r="D549">
            <v>42228</v>
          </cell>
          <cell r="E549">
            <v>87.91</v>
          </cell>
          <cell r="F549">
            <v>5.52</v>
          </cell>
          <cell r="G549">
            <v>6.07</v>
          </cell>
          <cell r="H549">
            <v>99.5</v>
          </cell>
          <cell r="I549">
            <v>0.85599999999999998</v>
          </cell>
        </row>
        <row r="550">
          <cell r="A550">
            <v>547</v>
          </cell>
          <cell r="B550" t="str">
            <v>1508011</v>
          </cell>
          <cell r="C550">
            <v>42227</v>
          </cell>
          <cell r="D550">
            <v>42228</v>
          </cell>
          <cell r="E550">
            <v>88.07</v>
          </cell>
          <cell r="F550">
            <v>5.77</v>
          </cell>
          <cell r="G550">
            <v>5.67</v>
          </cell>
          <cell r="H550">
            <v>99.509999999999991</v>
          </cell>
          <cell r="I550">
            <v>0.85599999999999998</v>
          </cell>
        </row>
        <row r="551">
          <cell r="A551">
            <v>548</v>
          </cell>
          <cell r="B551" t="str">
            <v>1508012</v>
          </cell>
          <cell r="C551">
            <v>42227</v>
          </cell>
          <cell r="D551">
            <v>42228</v>
          </cell>
          <cell r="E551">
            <v>87.73</v>
          </cell>
          <cell r="F551">
            <v>5.74</v>
          </cell>
          <cell r="G551">
            <v>6.03</v>
          </cell>
          <cell r="H551">
            <v>99.5</v>
          </cell>
          <cell r="I551">
            <v>0.85599999999999998</v>
          </cell>
        </row>
        <row r="552">
          <cell r="A552">
            <v>549</v>
          </cell>
          <cell r="B552" t="str">
            <v>1508013</v>
          </cell>
          <cell r="C552">
            <v>42232</v>
          </cell>
          <cell r="D552">
            <v>42234</v>
          </cell>
          <cell r="E552">
            <v>88.18</v>
          </cell>
          <cell r="F552">
            <v>5.36</v>
          </cell>
          <cell r="G552">
            <v>5.96</v>
          </cell>
          <cell r="H552">
            <v>99.5</v>
          </cell>
          <cell r="I552">
            <v>0.85399999999999998</v>
          </cell>
        </row>
        <row r="553">
          <cell r="A553">
            <v>550</v>
          </cell>
          <cell r="B553" t="str">
            <v>1508014</v>
          </cell>
          <cell r="C553">
            <v>42233</v>
          </cell>
          <cell r="D553">
            <v>42234</v>
          </cell>
          <cell r="E553">
            <v>88.11</v>
          </cell>
          <cell r="F553">
            <v>5.38</v>
          </cell>
          <cell r="G553">
            <v>6.01</v>
          </cell>
          <cell r="H553">
            <v>99.5</v>
          </cell>
          <cell r="I553">
            <v>0.85399999999999998</v>
          </cell>
        </row>
        <row r="554">
          <cell r="A554">
            <v>551</v>
          </cell>
          <cell r="B554" t="str">
            <v>1508015</v>
          </cell>
          <cell r="C554">
            <v>42233</v>
          </cell>
          <cell r="D554">
            <v>42234</v>
          </cell>
          <cell r="E554">
            <v>87.77</v>
          </cell>
          <cell r="F554">
            <v>5.56</v>
          </cell>
          <cell r="G554">
            <v>6.17</v>
          </cell>
          <cell r="H554">
            <v>99.5</v>
          </cell>
          <cell r="I554">
            <v>0.85399999999999998</v>
          </cell>
        </row>
        <row r="555">
          <cell r="A555">
            <v>552</v>
          </cell>
          <cell r="B555" t="str">
            <v>1508016</v>
          </cell>
          <cell r="C555">
            <v>42234</v>
          </cell>
          <cell r="D555">
            <v>42236</v>
          </cell>
          <cell r="E555">
            <v>87.88</v>
          </cell>
          <cell r="F555">
            <v>5.41</v>
          </cell>
          <cell r="G555">
            <v>6.21</v>
          </cell>
          <cell r="H555">
            <v>99.499999999999986</v>
          </cell>
          <cell r="I555">
            <v>0.85299999999999998</v>
          </cell>
        </row>
        <row r="556">
          <cell r="A556">
            <v>553</v>
          </cell>
          <cell r="B556" t="str">
            <v>1508017</v>
          </cell>
          <cell r="C556">
            <v>42235</v>
          </cell>
          <cell r="D556">
            <v>42236</v>
          </cell>
          <cell r="E556">
            <v>88.43</v>
          </cell>
          <cell r="F556">
            <v>5.44</v>
          </cell>
          <cell r="G556">
            <v>5.63</v>
          </cell>
          <cell r="H556">
            <v>99.5</v>
          </cell>
          <cell r="I556">
            <v>0.85399999999999998</v>
          </cell>
        </row>
        <row r="557">
          <cell r="A557">
            <v>554</v>
          </cell>
          <cell r="B557" t="str">
            <v>1508018</v>
          </cell>
          <cell r="C557">
            <v>42236</v>
          </cell>
          <cell r="D557">
            <v>42237</v>
          </cell>
          <cell r="E557">
            <v>88.28</v>
          </cell>
          <cell r="F557">
            <v>5.36</v>
          </cell>
          <cell r="G557">
            <v>5.86</v>
          </cell>
          <cell r="H557">
            <v>99.5</v>
          </cell>
          <cell r="I557">
            <v>0.85199999999999998</v>
          </cell>
        </row>
        <row r="558">
          <cell r="A558">
            <v>555</v>
          </cell>
          <cell r="B558" t="str">
            <v>1508019</v>
          </cell>
          <cell r="C558">
            <v>42237</v>
          </cell>
          <cell r="D558">
            <v>42237</v>
          </cell>
          <cell r="E558">
            <v>88</v>
          </cell>
          <cell r="F558">
            <v>5.04</v>
          </cell>
          <cell r="G558">
            <v>6.46</v>
          </cell>
          <cell r="H558">
            <v>99.5</v>
          </cell>
          <cell r="I558">
            <v>0.85199999999999998</v>
          </cell>
        </row>
        <row r="559">
          <cell r="A559">
            <v>556</v>
          </cell>
          <cell r="B559" t="str">
            <v>1508020</v>
          </cell>
          <cell r="C559">
            <v>42238</v>
          </cell>
          <cell r="D559">
            <v>42241</v>
          </cell>
          <cell r="E559">
            <v>88.53</v>
          </cell>
          <cell r="F559">
            <v>5.17</v>
          </cell>
          <cell r="G559">
            <v>5.8</v>
          </cell>
          <cell r="H559">
            <v>99.5</v>
          </cell>
          <cell r="I559">
            <v>0.85599999999999998</v>
          </cell>
        </row>
        <row r="560">
          <cell r="A560">
            <v>557</v>
          </cell>
          <cell r="B560" t="str">
            <v>1508021</v>
          </cell>
          <cell r="C560">
            <v>42238</v>
          </cell>
          <cell r="D560">
            <v>42241</v>
          </cell>
          <cell r="E560">
            <v>88.32</v>
          </cell>
          <cell r="F560">
            <v>5.32</v>
          </cell>
          <cell r="G560">
            <v>5.86</v>
          </cell>
          <cell r="H560">
            <v>99.499999999999986</v>
          </cell>
          <cell r="I560">
            <v>0.85499999999999998</v>
          </cell>
        </row>
        <row r="561">
          <cell r="A561">
            <v>558</v>
          </cell>
          <cell r="B561" t="str">
            <v>1508022</v>
          </cell>
          <cell r="C561">
            <v>42239</v>
          </cell>
          <cell r="D561">
            <v>42241</v>
          </cell>
          <cell r="E561">
            <v>88.48</v>
          </cell>
          <cell r="F561">
            <v>5.0199999999999996</v>
          </cell>
          <cell r="G561">
            <v>6</v>
          </cell>
          <cell r="H561">
            <v>99.5</v>
          </cell>
          <cell r="I561">
            <v>0.85</v>
          </cell>
        </row>
        <row r="562">
          <cell r="A562">
            <v>559</v>
          </cell>
          <cell r="B562" t="str">
            <v>1508023</v>
          </cell>
          <cell r="C562">
            <v>42240</v>
          </cell>
          <cell r="D562">
            <v>42241</v>
          </cell>
          <cell r="E562">
            <v>88.72</v>
          </cell>
          <cell r="F562">
            <v>4.7699999999999996</v>
          </cell>
          <cell r="G562">
            <v>6.01</v>
          </cell>
          <cell r="H562">
            <v>99.5</v>
          </cell>
          <cell r="I562">
            <v>0.85499999999999998</v>
          </cell>
        </row>
        <row r="563">
          <cell r="A563">
            <v>560</v>
          </cell>
          <cell r="B563" t="str">
            <v>1508024</v>
          </cell>
          <cell r="C563">
            <v>42241</v>
          </cell>
          <cell r="D563">
            <v>42243</v>
          </cell>
          <cell r="E563">
            <v>88.72</v>
          </cell>
          <cell r="F563">
            <v>4.8499999999999996</v>
          </cell>
          <cell r="G563">
            <v>5.93</v>
          </cell>
          <cell r="H563">
            <v>99.5</v>
          </cell>
          <cell r="I563">
            <v>0.85399999999999998</v>
          </cell>
        </row>
        <row r="564">
          <cell r="A564">
            <v>561</v>
          </cell>
          <cell r="B564" t="str">
            <v>1508025</v>
          </cell>
          <cell r="C564">
            <v>42242</v>
          </cell>
          <cell r="D564">
            <v>42243</v>
          </cell>
          <cell r="E564">
            <v>88.57</v>
          </cell>
          <cell r="F564">
            <v>4.84</v>
          </cell>
          <cell r="G564">
            <v>6.09</v>
          </cell>
          <cell r="H564">
            <v>99.5</v>
          </cell>
          <cell r="I564">
            <v>0.85499999999999998</v>
          </cell>
        </row>
        <row r="565">
          <cell r="A565">
            <v>562</v>
          </cell>
          <cell r="B565" t="str">
            <v>1508026</v>
          </cell>
          <cell r="C565">
            <v>42244</v>
          </cell>
          <cell r="D565">
            <v>42247</v>
          </cell>
          <cell r="E565">
            <v>87.73</v>
          </cell>
          <cell r="F565">
            <v>5.76</v>
          </cell>
          <cell r="G565">
            <v>6.01</v>
          </cell>
          <cell r="H565">
            <v>99.500000000000014</v>
          </cell>
          <cell r="I565">
            <v>0.85499999999999998</v>
          </cell>
        </row>
        <row r="566">
          <cell r="A566">
            <v>563</v>
          </cell>
          <cell r="B566" t="str">
            <v>1508027</v>
          </cell>
          <cell r="C566">
            <v>42245</v>
          </cell>
          <cell r="D566">
            <v>42247</v>
          </cell>
          <cell r="E566">
            <v>86.76</v>
          </cell>
          <cell r="F566">
            <v>6.9</v>
          </cell>
          <cell r="G566">
            <v>5.84</v>
          </cell>
          <cell r="H566">
            <v>99.500000000000014</v>
          </cell>
          <cell r="I566">
            <v>0.85499999999999998</v>
          </cell>
        </row>
        <row r="567">
          <cell r="A567">
            <v>564</v>
          </cell>
          <cell r="B567" t="str">
            <v>1508028</v>
          </cell>
          <cell r="C567">
            <v>42246</v>
          </cell>
          <cell r="D567">
            <v>42247</v>
          </cell>
          <cell r="E567">
            <v>87.09</v>
          </cell>
          <cell r="F567">
            <v>6.48</v>
          </cell>
          <cell r="G567">
            <v>5.93</v>
          </cell>
          <cell r="H567">
            <v>99.5</v>
          </cell>
          <cell r="I567">
            <v>0.85599999999999998</v>
          </cell>
        </row>
        <row r="568">
          <cell r="A568">
            <v>565</v>
          </cell>
          <cell r="B568" t="str">
            <v>1508029</v>
          </cell>
          <cell r="C568">
            <v>42247</v>
          </cell>
          <cell r="D568">
            <v>42247</v>
          </cell>
          <cell r="E568">
            <v>87.03</v>
          </cell>
          <cell r="F568">
            <v>6.47</v>
          </cell>
          <cell r="G568">
            <v>6</v>
          </cell>
          <cell r="H568">
            <v>99.5</v>
          </cell>
          <cell r="I568">
            <v>0.85599999999999998</v>
          </cell>
        </row>
        <row r="569">
          <cell r="A569">
            <v>566</v>
          </cell>
          <cell r="B569" t="str">
            <v>1508030</v>
          </cell>
          <cell r="C569">
            <v>42247</v>
          </cell>
          <cell r="D569">
            <v>42250</v>
          </cell>
          <cell r="E569">
            <v>87.04</v>
          </cell>
          <cell r="F569">
            <v>6.23</v>
          </cell>
          <cell r="G569">
            <v>6.23</v>
          </cell>
          <cell r="H569">
            <v>99.500000000000014</v>
          </cell>
          <cell r="I569">
            <v>0.85399999999999998</v>
          </cell>
        </row>
        <row r="570">
          <cell r="A570">
            <v>567</v>
          </cell>
          <cell r="B570" t="str">
            <v>1508031</v>
          </cell>
          <cell r="C570">
            <v>42248</v>
          </cell>
          <cell r="D570">
            <v>42250</v>
          </cell>
          <cell r="E570">
            <v>87.16</v>
          </cell>
          <cell r="F570">
            <v>6.09</v>
          </cell>
          <cell r="G570">
            <v>6.25</v>
          </cell>
          <cell r="H570">
            <v>99.5</v>
          </cell>
          <cell r="I570">
            <v>0.85599999999999998</v>
          </cell>
        </row>
        <row r="571">
          <cell r="A571">
            <v>568</v>
          </cell>
          <cell r="B571" t="str">
            <v>1509001</v>
          </cell>
          <cell r="C571">
            <v>42249</v>
          </cell>
          <cell r="D571">
            <v>42250</v>
          </cell>
          <cell r="E571">
            <v>87.09</v>
          </cell>
          <cell r="F571">
            <v>6.06</v>
          </cell>
          <cell r="G571">
            <v>6.34</v>
          </cell>
          <cell r="H571">
            <v>99.490000000000009</v>
          </cell>
          <cell r="I571">
            <v>0.85499999999999998</v>
          </cell>
        </row>
        <row r="572">
          <cell r="A572">
            <v>569</v>
          </cell>
          <cell r="B572" t="str">
            <v>1509002</v>
          </cell>
          <cell r="C572">
            <v>42250</v>
          </cell>
          <cell r="D572">
            <v>42251</v>
          </cell>
          <cell r="E572">
            <v>87.26</v>
          </cell>
          <cell r="F572">
            <v>6.01</v>
          </cell>
          <cell r="G572">
            <v>6.23</v>
          </cell>
          <cell r="H572">
            <v>99.500000000000014</v>
          </cell>
          <cell r="I572">
            <v>0.85499999999999998</v>
          </cell>
        </row>
        <row r="573">
          <cell r="A573">
            <v>570</v>
          </cell>
          <cell r="B573" t="str">
            <v>1509003</v>
          </cell>
          <cell r="C573">
            <v>42251</v>
          </cell>
          <cell r="D573">
            <v>42255</v>
          </cell>
          <cell r="E573">
            <v>86.59</v>
          </cell>
          <cell r="F573">
            <v>6.26</v>
          </cell>
          <cell r="G573">
            <v>6.65</v>
          </cell>
          <cell r="H573">
            <v>99.500000000000014</v>
          </cell>
          <cell r="I573">
            <v>0.85399999999999998</v>
          </cell>
        </row>
        <row r="574">
          <cell r="A574">
            <v>571</v>
          </cell>
          <cell r="B574" t="str">
            <v>1509004</v>
          </cell>
          <cell r="C574">
            <v>42252</v>
          </cell>
          <cell r="D574">
            <v>42255</v>
          </cell>
          <cell r="E574">
            <v>86.94</v>
          </cell>
          <cell r="F574">
            <v>6.42</v>
          </cell>
          <cell r="G574">
            <v>6.14</v>
          </cell>
          <cell r="H574">
            <v>99.5</v>
          </cell>
          <cell r="I574">
            <v>0.85399999999999998</v>
          </cell>
        </row>
        <row r="575">
          <cell r="A575">
            <v>572</v>
          </cell>
          <cell r="B575" t="str">
            <v>1509005</v>
          </cell>
          <cell r="C575">
            <v>42253</v>
          </cell>
          <cell r="D575">
            <v>42255</v>
          </cell>
          <cell r="E575">
            <v>87.04</v>
          </cell>
          <cell r="F575">
            <v>6.46</v>
          </cell>
          <cell r="G575">
            <v>6</v>
          </cell>
          <cell r="H575">
            <v>99.5</v>
          </cell>
          <cell r="I575">
            <v>0.85399999999999998</v>
          </cell>
        </row>
        <row r="576">
          <cell r="A576">
            <v>573</v>
          </cell>
          <cell r="B576" t="str">
            <v>1509006</v>
          </cell>
          <cell r="C576">
            <v>42253</v>
          </cell>
          <cell r="D576">
            <v>42255</v>
          </cell>
          <cell r="E576">
            <v>86.85</v>
          </cell>
          <cell r="F576">
            <v>6.02</v>
          </cell>
          <cell r="G576">
            <v>6.63</v>
          </cell>
          <cell r="H576">
            <v>99.499999999999986</v>
          </cell>
          <cell r="I576">
            <v>0.85299999999999998</v>
          </cell>
        </row>
        <row r="577">
          <cell r="A577">
            <v>574</v>
          </cell>
          <cell r="B577" t="str">
            <v>1509007</v>
          </cell>
          <cell r="C577">
            <v>42254</v>
          </cell>
          <cell r="D577">
            <v>42256</v>
          </cell>
          <cell r="E577">
            <v>87.33</v>
          </cell>
          <cell r="F577">
            <v>5.92</v>
          </cell>
          <cell r="G577">
            <v>6.25</v>
          </cell>
          <cell r="H577">
            <v>99.5</v>
          </cell>
          <cell r="I577">
            <v>0.85499999999999998</v>
          </cell>
        </row>
        <row r="578">
          <cell r="A578">
            <v>575</v>
          </cell>
          <cell r="B578" t="str">
            <v>1509008</v>
          </cell>
          <cell r="C578">
            <v>42255</v>
          </cell>
          <cell r="D578">
            <v>42256</v>
          </cell>
          <cell r="E578">
            <v>87.45</v>
          </cell>
          <cell r="F578">
            <v>5.85</v>
          </cell>
          <cell r="G578">
            <v>6.21</v>
          </cell>
          <cell r="H578">
            <v>99.509999999999991</v>
          </cell>
          <cell r="I578">
            <v>0.85399999999999998</v>
          </cell>
        </row>
        <row r="579">
          <cell r="A579">
            <v>576</v>
          </cell>
          <cell r="B579" t="str">
            <v>1509009</v>
          </cell>
          <cell r="C579">
            <v>42256</v>
          </cell>
          <cell r="D579">
            <v>42258</v>
          </cell>
          <cell r="E579">
            <v>87.38</v>
          </cell>
          <cell r="F579">
            <v>5.54</v>
          </cell>
          <cell r="G579">
            <v>6.58</v>
          </cell>
          <cell r="H579">
            <v>99.5</v>
          </cell>
          <cell r="I579">
            <v>0.85499999999999998</v>
          </cell>
        </row>
        <row r="580">
          <cell r="A580">
            <v>577</v>
          </cell>
          <cell r="B580" t="str">
            <v>1509010</v>
          </cell>
          <cell r="C580">
            <v>42257</v>
          </cell>
          <cell r="D580">
            <v>42258</v>
          </cell>
          <cell r="E580">
            <v>87.65</v>
          </cell>
          <cell r="F580">
            <v>5.63</v>
          </cell>
          <cell r="G580">
            <v>6.23</v>
          </cell>
          <cell r="H580">
            <v>99.51</v>
          </cell>
          <cell r="I580">
            <v>0.85499999999999998</v>
          </cell>
        </row>
        <row r="581">
          <cell r="A581">
            <v>578</v>
          </cell>
          <cell r="B581" t="str">
            <v>1509011</v>
          </cell>
          <cell r="C581">
            <v>42258</v>
          </cell>
          <cell r="D581">
            <v>42258</v>
          </cell>
          <cell r="E581">
            <v>87.32</v>
          </cell>
          <cell r="F581">
            <v>5.7</v>
          </cell>
          <cell r="G581">
            <v>6.48</v>
          </cell>
          <cell r="H581">
            <v>99.5</v>
          </cell>
          <cell r="I581">
            <v>0.85599999999999998</v>
          </cell>
        </row>
        <row r="582">
          <cell r="A582">
            <v>579</v>
          </cell>
          <cell r="B582" t="str">
            <v>1509013</v>
          </cell>
          <cell r="C582">
            <v>42259</v>
          </cell>
          <cell r="D582">
            <v>42261</v>
          </cell>
          <cell r="E582">
            <v>87.4</v>
          </cell>
          <cell r="F582">
            <v>5.35</v>
          </cell>
          <cell r="G582">
            <v>6.76</v>
          </cell>
          <cell r="H582">
            <v>99.51</v>
          </cell>
          <cell r="I582">
            <v>0.85399999999999998</v>
          </cell>
        </row>
        <row r="583">
          <cell r="A583">
            <v>580</v>
          </cell>
          <cell r="B583" t="str">
            <v>1509016</v>
          </cell>
          <cell r="C583">
            <v>42263</v>
          </cell>
          <cell r="D583">
            <v>42264</v>
          </cell>
          <cell r="E583">
            <v>87.88</v>
          </cell>
          <cell r="F583">
            <v>5.56</v>
          </cell>
          <cell r="G583">
            <v>6.06</v>
          </cell>
          <cell r="H583">
            <v>99.5</v>
          </cell>
          <cell r="I583">
            <v>0.85599999999999998</v>
          </cell>
        </row>
        <row r="584">
          <cell r="A584">
            <v>581</v>
          </cell>
          <cell r="B584" t="str">
            <v>1509024</v>
          </cell>
          <cell r="C584">
            <v>42270</v>
          </cell>
          <cell r="D584">
            <v>42271</v>
          </cell>
          <cell r="E584">
            <v>87.47</v>
          </cell>
          <cell r="F584">
            <v>5.25</v>
          </cell>
          <cell r="G584">
            <v>6.77</v>
          </cell>
          <cell r="H584">
            <v>99.49</v>
          </cell>
          <cell r="I584">
            <v>0.85799999999999998</v>
          </cell>
        </row>
        <row r="585">
          <cell r="A585">
            <v>582</v>
          </cell>
          <cell r="B585" t="str">
            <v>1509028</v>
          </cell>
          <cell r="C585">
            <v>42273</v>
          </cell>
          <cell r="D585">
            <v>42275</v>
          </cell>
          <cell r="E585">
            <v>87.38</v>
          </cell>
          <cell r="F585">
            <v>5.91</v>
          </cell>
          <cell r="G585">
            <v>6.21</v>
          </cell>
          <cell r="H585">
            <v>99.499999999999986</v>
          </cell>
          <cell r="I585">
            <v>0.85299999999999998</v>
          </cell>
        </row>
        <row r="586">
          <cell r="A586">
            <v>583</v>
          </cell>
          <cell r="B586" t="str">
            <v>1509030</v>
          </cell>
          <cell r="C586">
            <v>42277</v>
          </cell>
          <cell r="D586">
            <v>42278</v>
          </cell>
          <cell r="E586">
            <v>87.5</v>
          </cell>
          <cell r="F586">
            <v>5.58</v>
          </cell>
          <cell r="G586">
            <v>6.42</v>
          </cell>
          <cell r="H586">
            <v>99.5</v>
          </cell>
          <cell r="I586">
            <v>0.85699999999999998</v>
          </cell>
        </row>
        <row r="587">
          <cell r="A587">
            <v>584</v>
          </cell>
          <cell r="B587" t="str">
            <v>1510004</v>
          </cell>
          <cell r="C587">
            <v>42281</v>
          </cell>
          <cell r="D587">
            <v>42282</v>
          </cell>
          <cell r="E587">
            <v>87.38</v>
          </cell>
          <cell r="F587">
            <v>5.58</v>
          </cell>
          <cell r="G587">
            <v>6.53</v>
          </cell>
          <cell r="H587">
            <v>99.49</v>
          </cell>
          <cell r="I587">
            <v>0.85599999999999998</v>
          </cell>
        </row>
        <row r="588">
          <cell r="A588">
            <v>585</v>
          </cell>
          <cell r="B588" t="str">
            <v>1510007</v>
          </cell>
          <cell r="C588">
            <v>42284</v>
          </cell>
          <cell r="D588">
            <v>42285</v>
          </cell>
          <cell r="E588">
            <v>88</v>
          </cell>
          <cell r="F588">
            <v>5.27</v>
          </cell>
          <cell r="G588">
            <v>6.23</v>
          </cell>
          <cell r="H588">
            <v>99.5</v>
          </cell>
          <cell r="I588">
            <v>0.85299999999999998</v>
          </cell>
        </row>
        <row r="589">
          <cell r="A589">
            <v>586</v>
          </cell>
          <cell r="B589" t="str">
            <v>1510012</v>
          </cell>
          <cell r="C589">
            <v>42288</v>
          </cell>
          <cell r="D589">
            <v>42290</v>
          </cell>
          <cell r="E589">
            <v>88.23</v>
          </cell>
          <cell r="F589">
            <v>5.0999999999999996</v>
          </cell>
          <cell r="G589">
            <v>6.17</v>
          </cell>
          <cell r="H589">
            <v>99.5</v>
          </cell>
          <cell r="I589">
            <v>0.85699999999999998</v>
          </cell>
        </row>
        <row r="590">
          <cell r="A590">
            <v>587</v>
          </cell>
          <cell r="B590" t="str">
            <v>1510016</v>
          </cell>
          <cell r="C590">
            <v>42291</v>
          </cell>
          <cell r="D590">
            <v>42292</v>
          </cell>
          <cell r="E590">
            <v>88.21</v>
          </cell>
          <cell r="F590">
            <v>5.4</v>
          </cell>
          <cell r="G590">
            <v>5.89</v>
          </cell>
          <cell r="H590">
            <v>99.5</v>
          </cell>
          <cell r="I590">
            <v>0.85899999999999999</v>
          </cell>
        </row>
        <row r="591">
          <cell r="A591">
            <v>588</v>
          </cell>
          <cell r="B591" t="str">
            <v>1510021</v>
          </cell>
          <cell r="C591">
            <v>42296</v>
          </cell>
          <cell r="D591">
            <v>42296</v>
          </cell>
          <cell r="E591">
            <v>87.26</v>
          </cell>
          <cell r="F591">
            <v>5.94</v>
          </cell>
          <cell r="G591">
            <v>6.3</v>
          </cell>
          <cell r="H591">
            <v>99.5</v>
          </cell>
          <cell r="I591">
            <v>0.85799999999999998</v>
          </cell>
        </row>
        <row r="592">
          <cell r="A592">
            <v>589</v>
          </cell>
          <cell r="B592" t="str">
            <v>1510026</v>
          </cell>
          <cell r="C592">
            <v>42302</v>
          </cell>
          <cell r="D592">
            <v>42303</v>
          </cell>
          <cell r="E592">
            <v>87.36</v>
          </cell>
          <cell r="F592">
            <v>5.99</v>
          </cell>
          <cell r="G592">
            <v>6.15</v>
          </cell>
          <cell r="H592">
            <v>99.5</v>
          </cell>
          <cell r="I592">
            <v>0.86</v>
          </cell>
        </row>
        <row r="593">
          <cell r="A593">
            <v>590</v>
          </cell>
          <cell r="B593" t="str">
            <v>1510030</v>
          </cell>
          <cell r="C593">
            <v>42305</v>
          </cell>
          <cell r="D593">
            <v>42306</v>
          </cell>
          <cell r="E593">
            <v>87.11</v>
          </cell>
          <cell r="F593">
            <v>5.83</v>
          </cell>
          <cell r="G593">
            <v>6.56</v>
          </cell>
          <cell r="H593">
            <v>99.5</v>
          </cell>
          <cell r="I593">
            <v>0.85899999999999999</v>
          </cell>
        </row>
        <row r="594">
          <cell r="A594">
            <v>591</v>
          </cell>
          <cell r="B594" t="str">
            <v>1510035</v>
          </cell>
          <cell r="C594">
            <v>42309</v>
          </cell>
          <cell r="D594">
            <v>42310</v>
          </cell>
          <cell r="E594">
            <v>87.33</v>
          </cell>
          <cell r="F594">
            <v>6.18</v>
          </cell>
          <cell r="G594">
            <v>5.99</v>
          </cell>
          <cell r="H594">
            <v>99.499999999999986</v>
          </cell>
          <cell r="I594">
            <v>0.85699999999999998</v>
          </cell>
        </row>
        <row r="595">
          <cell r="A595">
            <v>592</v>
          </cell>
          <cell r="B595" t="str">
            <v>1511004</v>
          </cell>
          <cell r="C595">
            <v>42313</v>
          </cell>
          <cell r="D595">
            <v>42313</v>
          </cell>
          <cell r="E595">
            <v>87.54</v>
          </cell>
          <cell r="F595">
            <v>6.2</v>
          </cell>
          <cell r="G595">
            <v>5.76</v>
          </cell>
          <cell r="H595">
            <v>99.500000000000014</v>
          </cell>
          <cell r="I595">
            <v>0.85599999999999998</v>
          </cell>
        </row>
        <row r="596">
          <cell r="A596">
            <v>593</v>
          </cell>
          <cell r="B596" t="str">
            <v>1511008</v>
          </cell>
          <cell r="C596">
            <v>42316</v>
          </cell>
          <cell r="D596">
            <v>42317</v>
          </cell>
          <cell r="E596">
            <v>87.19</v>
          </cell>
          <cell r="F596">
            <v>6.2</v>
          </cell>
          <cell r="G596">
            <v>6.11</v>
          </cell>
          <cell r="H596">
            <v>99.5</v>
          </cell>
          <cell r="I596">
            <v>0.85799999999999998</v>
          </cell>
        </row>
        <row r="597">
          <cell r="A597">
            <v>594</v>
          </cell>
          <cell r="B597" t="str">
            <v>1511012</v>
          </cell>
          <cell r="C597">
            <v>42320</v>
          </cell>
          <cell r="D597">
            <v>42320</v>
          </cell>
          <cell r="E597">
            <v>86.92</v>
          </cell>
          <cell r="F597">
            <v>6.14</v>
          </cell>
          <cell r="G597">
            <v>6.44</v>
          </cell>
          <cell r="H597">
            <v>99.5</v>
          </cell>
          <cell r="I597">
            <v>0.85499999999999998</v>
          </cell>
        </row>
        <row r="598">
          <cell r="A598">
            <v>595</v>
          </cell>
          <cell r="B598" t="str">
            <v>1512001</v>
          </cell>
          <cell r="C598">
            <v>42340</v>
          </cell>
          <cell r="D598">
            <v>42341</v>
          </cell>
          <cell r="E598">
            <v>87.35</v>
          </cell>
          <cell r="F598">
            <v>6.07</v>
          </cell>
          <cell r="G598">
            <v>6.07</v>
          </cell>
          <cell r="H598">
            <v>99.489999999999981</v>
          </cell>
          <cell r="I598">
            <v>0.85699999999999998</v>
          </cell>
        </row>
        <row r="599">
          <cell r="A599">
            <v>596</v>
          </cell>
          <cell r="B599" t="str">
            <v>1512006</v>
          </cell>
          <cell r="C599">
            <v>42345</v>
          </cell>
          <cell r="D599">
            <v>42345</v>
          </cell>
          <cell r="E599">
            <v>88.16</v>
          </cell>
          <cell r="F599">
            <v>5.25</v>
          </cell>
          <cell r="G599">
            <v>6.09</v>
          </cell>
          <cell r="H599">
            <v>99.5</v>
          </cell>
          <cell r="I599">
            <v>0.85899999999999999</v>
          </cell>
        </row>
        <row r="600">
          <cell r="A600">
            <v>597</v>
          </cell>
          <cell r="B600" t="str">
            <v>1512009</v>
          </cell>
          <cell r="C600">
            <v>42347</v>
          </cell>
          <cell r="D600">
            <v>42348</v>
          </cell>
          <cell r="E600">
            <v>88.14</v>
          </cell>
          <cell r="F600">
            <v>5.22</v>
          </cell>
          <cell r="G600">
            <v>6.14</v>
          </cell>
          <cell r="H600">
            <v>99.5</v>
          </cell>
          <cell r="I600">
            <v>0.86</v>
          </cell>
        </row>
        <row r="601">
          <cell r="A601">
            <v>598</v>
          </cell>
          <cell r="B601" t="str">
            <v>1512014</v>
          </cell>
          <cell r="C601">
            <v>42351</v>
          </cell>
          <cell r="D601">
            <v>42352</v>
          </cell>
          <cell r="E601">
            <v>86.7</v>
          </cell>
          <cell r="F601">
            <v>6.38</v>
          </cell>
          <cell r="G601">
            <v>6.42</v>
          </cell>
          <cell r="H601">
            <v>99.5</v>
          </cell>
          <cell r="I601">
            <v>0.85899999999999999</v>
          </cell>
        </row>
        <row r="602">
          <cell r="A602">
            <v>599</v>
          </cell>
          <cell r="B602" t="str">
            <v>1512017</v>
          </cell>
          <cell r="C602">
            <v>42354</v>
          </cell>
          <cell r="D602">
            <v>42355</v>
          </cell>
          <cell r="E602">
            <v>89.55</v>
          </cell>
          <cell r="F602">
            <v>5.21</v>
          </cell>
          <cell r="G602">
            <v>4.74</v>
          </cell>
          <cell r="H602">
            <v>99.499999999999986</v>
          </cell>
          <cell r="I602">
            <v>0.86</v>
          </cell>
        </row>
        <row r="603">
          <cell r="A603">
            <v>600</v>
          </cell>
          <cell r="B603" t="str">
            <v>1512021</v>
          </cell>
          <cell r="C603">
            <v>42357</v>
          </cell>
          <cell r="D603">
            <v>42359</v>
          </cell>
          <cell r="E603">
            <v>87.01</v>
          </cell>
          <cell r="F603">
            <v>6.45</v>
          </cell>
          <cell r="G603">
            <v>6.05</v>
          </cell>
          <cell r="H603">
            <v>99.51</v>
          </cell>
          <cell r="I603">
            <v>0.85699999999999998</v>
          </cell>
        </row>
        <row r="604">
          <cell r="A604">
            <v>601</v>
          </cell>
          <cell r="B604" t="str">
            <v>1512026</v>
          </cell>
          <cell r="C604">
            <v>42361</v>
          </cell>
          <cell r="D604">
            <v>42362</v>
          </cell>
          <cell r="E604">
            <v>86.13</v>
          </cell>
          <cell r="F604">
            <v>7.27</v>
          </cell>
          <cell r="G604">
            <v>6.1</v>
          </cell>
          <cell r="H604">
            <v>99.499999999999986</v>
          </cell>
          <cell r="I604">
            <v>0.85799999999999998</v>
          </cell>
        </row>
        <row r="605">
          <cell r="A605">
            <v>602</v>
          </cell>
          <cell r="B605" t="str">
            <v>1512031</v>
          </cell>
          <cell r="C605">
            <v>42365</v>
          </cell>
          <cell r="D605">
            <v>42732</v>
          </cell>
          <cell r="E605">
            <v>86.46</v>
          </cell>
          <cell r="F605">
            <v>7.04</v>
          </cell>
          <cell r="G605">
            <v>6</v>
          </cell>
          <cell r="H605">
            <v>99.5</v>
          </cell>
          <cell r="I605">
            <v>0.85599999999999998</v>
          </cell>
        </row>
        <row r="606">
          <cell r="A606">
            <v>603</v>
          </cell>
          <cell r="B606" t="str">
            <v>1512034</v>
          </cell>
          <cell r="C606">
            <v>42734</v>
          </cell>
          <cell r="D606">
            <v>42374</v>
          </cell>
          <cell r="E606">
            <v>87.01</v>
          </cell>
          <cell r="F606">
            <v>6.73</v>
          </cell>
          <cell r="G606">
            <v>5.76</v>
          </cell>
          <cell r="H606">
            <v>99.500000000000014</v>
          </cell>
          <cell r="I606">
            <v>0.85799999999999998</v>
          </cell>
        </row>
        <row r="607">
          <cell r="A607">
            <v>604</v>
          </cell>
          <cell r="B607" t="str">
            <v>1601001</v>
          </cell>
          <cell r="C607">
            <v>42372</v>
          </cell>
          <cell r="D607">
            <v>42374</v>
          </cell>
          <cell r="E607">
            <v>86.35</v>
          </cell>
          <cell r="F607">
            <v>7.19</v>
          </cell>
          <cell r="G607">
            <v>5.96</v>
          </cell>
          <cell r="H607">
            <v>99.499999999999986</v>
          </cell>
          <cell r="I607">
            <v>0.85799999999999998</v>
          </cell>
        </row>
        <row r="608">
          <cell r="A608">
            <v>605</v>
          </cell>
          <cell r="B608" t="str">
            <v>1601005</v>
          </cell>
          <cell r="C608">
            <v>42375</v>
          </cell>
          <cell r="D608">
            <v>42376</v>
          </cell>
          <cell r="E608">
            <v>86.43</v>
          </cell>
          <cell r="F608">
            <v>7.39</v>
          </cell>
          <cell r="G608">
            <v>5.67</v>
          </cell>
          <cell r="H608">
            <v>99.490000000000009</v>
          </cell>
          <cell r="I608">
            <v>0.85899999999999999</v>
          </cell>
        </row>
        <row r="609">
          <cell r="A609">
            <v>606</v>
          </cell>
          <cell r="B609" t="str">
            <v>1601010</v>
          </cell>
          <cell r="C609">
            <v>42379</v>
          </cell>
          <cell r="D609">
            <v>42381</v>
          </cell>
          <cell r="E609">
            <v>86.77</v>
          </cell>
          <cell r="F609">
            <v>6.61</v>
          </cell>
          <cell r="G609">
            <v>6.12</v>
          </cell>
          <cell r="H609">
            <v>99.5</v>
          </cell>
          <cell r="I609">
            <v>0.85899999999999999</v>
          </cell>
        </row>
        <row r="610">
          <cell r="A610">
            <v>607</v>
          </cell>
          <cell r="B610" t="str">
            <v>1601013</v>
          </cell>
          <cell r="C610">
            <v>42382</v>
          </cell>
          <cell r="D610">
            <v>42383</v>
          </cell>
          <cell r="E610">
            <v>86.97</v>
          </cell>
          <cell r="F610">
            <v>6.57</v>
          </cell>
          <cell r="G610">
            <v>5.96</v>
          </cell>
          <cell r="H610">
            <v>99.499999999999986</v>
          </cell>
          <cell r="I610">
            <v>0.86099999999999999</v>
          </cell>
        </row>
        <row r="611">
          <cell r="A611">
            <v>608</v>
          </cell>
          <cell r="B611" t="str">
            <v>1601018</v>
          </cell>
          <cell r="C611">
            <v>42386</v>
          </cell>
          <cell r="D611">
            <v>42387</v>
          </cell>
          <cell r="E611">
            <v>87.11</v>
          </cell>
          <cell r="F611">
            <v>6.59</v>
          </cell>
          <cell r="G611">
            <v>5.8</v>
          </cell>
          <cell r="H611">
            <v>99.5</v>
          </cell>
          <cell r="I611">
            <v>0.85899999999999999</v>
          </cell>
        </row>
        <row r="612">
          <cell r="A612">
            <v>609</v>
          </cell>
          <cell r="B612" t="str">
            <v>1601022</v>
          </cell>
          <cell r="C612">
            <v>42389</v>
          </cell>
          <cell r="D612">
            <v>42390</v>
          </cell>
          <cell r="E612">
            <v>86.75</v>
          </cell>
          <cell r="F612">
            <v>6.33</v>
          </cell>
          <cell r="G612">
            <v>6.42</v>
          </cell>
          <cell r="H612">
            <v>99.5</v>
          </cell>
          <cell r="I612">
            <v>0.86199999999999999</v>
          </cell>
        </row>
        <row r="613">
          <cell r="A613">
            <v>610</v>
          </cell>
          <cell r="B613" t="str">
            <v>1601026</v>
          </cell>
          <cell r="C613">
            <v>42393</v>
          </cell>
          <cell r="D613">
            <v>42394</v>
          </cell>
          <cell r="E613">
            <v>86.88</v>
          </cell>
          <cell r="F613">
            <v>6.78</v>
          </cell>
          <cell r="G613">
            <v>5.85</v>
          </cell>
          <cell r="H613">
            <v>99.509999999999991</v>
          </cell>
          <cell r="I613">
            <v>0.86199999999999999</v>
          </cell>
        </row>
        <row r="614">
          <cell r="A614">
            <v>611</v>
          </cell>
          <cell r="B614" t="str">
            <v>1601029</v>
          </cell>
          <cell r="C614">
            <v>42397</v>
          </cell>
          <cell r="D614">
            <v>42398</v>
          </cell>
          <cell r="E614">
            <v>86.91</v>
          </cell>
          <cell r="F614">
            <v>6.83</v>
          </cell>
          <cell r="G614">
            <v>5.76</v>
          </cell>
          <cell r="H614">
            <v>99.5</v>
          </cell>
          <cell r="I614">
            <v>0.85299999999999998</v>
          </cell>
        </row>
        <row r="615">
          <cell r="A615">
            <v>612</v>
          </cell>
          <cell r="B615" t="str">
            <v>1601032</v>
          </cell>
          <cell r="C615">
            <v>42400</v>
          </cell>
          <cell r="D615">
            <v>42401</v>
          </cell>
          <cell r="E615">
            <v>86.48</v>
          </cell>
          <cell r="F615">
            <v>7.32</v>
          </cell>
          <cell r="G615">
            <v>5.71</v>
          </cell>
          <cell r="H615">
            <v>99.51</v>
          </cell>
          <cell r="I615">
            <v>0.85799999999999998</v>
          </cell>
        </row>
        <row r="616">
          <cell r="A616">
            <v>613</v>
          </cell>
          <cell r="B616" t="str">
            <v>1602003</v>
          </cell>
          <cell r="C616">
            <v>42403</v>
          </cell>
          <cell r="D616">
            <v>42404</v>
          </cell>
          <cell r="E616">
            <v>86.64</v>
          </cell>
          <cell r="F616">
            <v>6.95</v>
          </cell>
          <cell r="G616">
            <v>5.91</v>
          </cell>
          <cell r="H616">
            <v>99.5</v>
          </cell>
          <cell r="I616">
            <v>0.86</v>
          </cell>
        </row>
        <row r="617">
          <cell r="A617">
            <v>614</v>
          </cell>
          <cell r="B617" t="str">
            <v>1602007</v>
          </cell>
          <cell r="C617">
            <v>42407</v>
          </cell>
          <cell r="D617">
            <v>42408</v>
          </cell>
          <cell r="E617">
            <v>86.82</v>
          </cell>
          <cell r="F617">
            <v>7.21</v>
          </cell>
          <cell r="G617">
            <v>5.47</v>
          </cell>
          <cell r="H617">
            <v>99.499999999999986</v>
          </cell>
          <cell r="I617">
            <v>0.86</v>
          </cell>
        </row>
        <row r="618">
          <cell r="A618">
            <v>615</v>
          </cell>
          <cell r="B618" t="str">
            <v>1602012</v>
          </cell>
          <cell r="C618">
            <v>42410</v>
          </cell>
          <cell r="D618">
            <v>42412</v>
          </cell>
          <cell r="E618">
            <v>87.26</v>
          </cell>
          <cell r="F618">
            <v>6.73</v>
          </cell>
          <cell r="G618">
            <v>5.51</v>
          </cell>
          <cell r="H618">
            <v>99.500000000000014</v>
          </cell>
          <cell r="I618">
            <v>0.85699999999999998</v>
          </cell>
        </row>
        <row r="619">
          <cell r="A619">
            <v>616</v>
          </cell>
          <cell r="B619" t="str">
            <v>1602015</v>
          </cell>
          <cell r="C619">
            <v>42414</v>
          </cell>
          <cell r="D619">
            <v>42415</v>
          </cell>
          <cell r="E619">
            <v>87.41</v>
          </cell>
          <cell r="F619">
            <v>6.65</v>
          </cell>
          <cell r="G619">
            <v>5.44</v>
          </cell>
          <cell r="H619">
            <v>99.5</v>
          </cell>
          <cell r="I619">
            <v>0.85899999999999999</v>
          </cell>
        </row>
        <row r="620">
          <cell r="A620">
            <v>617</v>
          </cell>
          <cell r="B620" t="str">
            <v>1602021</v>
          </cell>
          <cell r="C620">
            <v>42421</v>
          </cell>
          <cell r="D620">
            <v>42422</v>
          </cell>
          <cell r="E620">
            <v>86.73</v>
          </cell>
          <cell r="F620">
            <v>7.19</v>
          </cell>
          <cell r="G620">
            <v>5.58</v>
          </cell>
          <cell r="H620">
            <v>99.5</v>
          </cell>
          <cell r="I620">
            <v>0.86099999999999999</v>
          </cell>
        </row>
        <row r="621">
          <cell r="A621">
            <v>618</v>
          </cell>
          <cell r="B621" t="str">
            <v>1602025</v>
          </cell>
          <cell r="C621">
            <v>42424</v>
          </cell>
          <cell r="D621">
            <v>42425</v>
          </cell>
          <cell r="E621">
            <v>86.19</v>
          </cell>
          <cell r="F621">
            <v>7.44</v>
          </cell>
          <cell r="G621">
            <v>5.88</v>
          </cell>
          <cell r="H621">
            <v>99.509999999999991</v>
          </cell>
          <cell r="I621">
            <v>0.86</v>
          </cell>
        </row>
        <row r="622">
          <cell r="A622">
            <v>619</v>
          </cell>
          <cell r="B622" t="str">
            <v>1602030</v>
          </cell>
          <cell r="C622">
            <v>42428</v>
          </cell>
          <cell r="D622">
            <v>42429</v>
          </cell>
          <cell r="E622">
            <v>87.65</v>
          </cell>
          <cell r="F622">
            <v>6.12</v>
          </cell>
          <cell r="G622">
            <v>5.73</v>
          </cell>
          <cell r="H622">
            <v>99.500000000000014</v>
          </cell>
          <cell r="I622">
            <v>0.85799999999999998</v>
          </cell>
        </row>
        <row r="623">
          <cell r="A623">
            <v>620</v>
          </cell>
          <cell r="B623" t="str">
            <v>1603001</v>
          </cell>
          <cell r="C623">
            <v>42431</v>
          </cell>
          <cell r="D623">
            <v>42432</v>
          </cell>
          <cell r="E623">
            <v>86.49</v>
          </cell>
          <cell r="F623">
            <v>7.4</v>
          </cell>
          <cell r="G623">
            <v>5.61</v>
          </cell>
          <cell r="H623">
            <v>99.5</v>
          </cell>
          <cell r="I623">
            <v>0.85899999999999999</v>
          </cell>
        </row>
        <row r="624">
          <cell r="A624">
            <v>621</v>
          </cell>
          <cell r="B624" t="str">
            <v>1603005</v>
          </cell>
          <cell r="C624">
            <v>42435</v>
          </cell>
          <cell r="D624">
            <v>42436</v>
          </cell>
          <cell r="E624">
            <v>87.37</v>
          </cell>
          <cell r="F624">
            <v>6.56</v>
          </cell>
          <cell r="G624">
            <v>5.57</v>
          </cell>
          <cell r="H624">
            <v>99.5</v>
          </cell>
          <cell r="I624">
            <v>0.85799999999999998</v>
          </cell>
        </row>
        <row r="625">
          <cell r="A625">
            <v>622</v>
          </cell>
          <cell r="B625" t="str">
            <v>1603011</v>
          </cell>
          <cell r="C625">
            <v>42442</v>
          </cell>
          <cell r="D625">
            <v>42444</v>
          </cell>
          <cell r="E625">
            <v>87.48</v>
          </cell>
          <cell r="F625">
            <v>6.32</v>
          </cell>
          <cell r="G625">
            <v>5.7</v>
          </cell>
          <cell r="H625">
            <v>99.500000000000014</v>
          </cell>
          <cell r="I625">
            <v>0.85772999999999999</v>
          </cell>
        </row>
        <row r="626">
          <cell r="A626">
            <v>623</v>
          </cell>
          <cell r="B626" t="str">
            <v>1603014</v>
          </cell>
          <cell r="C626">
            <v>42445</v>
          </cell>
          <cell r="D626">
            <v>42446</v>
          </cell>
          <cell r="E626">
            <v>87.59</v>
          </cell>
          <cell r="F626">
            <v>6.3</v>
          </cell>
          <cell r="G626">
            <v>5.62</v>
          </cell>
          <cell r="H626">
            <v>99.51</v>
          </cell>
          <cell r="I626">
            <v>0.85623000000000005</v>
          </cell>
        </row>
        <row r="627">
          <cell r="A627">
            <v>624</v>
          </cell>
          <cell r="B627" t="str">
            <v>1603018</v>
          </cell>
          <cell r="C627">
            <v>42453</v>
          </cell>
          <cell r="D627">
            <v>42453</v>
          </cell>
          <cell r="E627">
            <v>87.32</v>
          </cell>
          <cell r="F627">
            <v>6.16</v>
          </cell>
          <cell r="G627">
            <v>6.02</v>
          </cell>
          <cell r="H627">
            <v>99.499999999999986</v>
          </cell>
          <cell r="I627">
            <v>0.85763999999999996</v>
          </cell>
        </row>
        <row r="628">
          <cell r="A628">
            <v>625</v>
          </cell>
          <cell r="B628" t="str">
            <v>1603022</v>
          </cell>
          <cell r="C628">
            <v>42456</v>
          </cell>
          <cell r="D628">
            <v>42457</v>
          </cell>
          <cell r="E628">
            <v>87.56</v>
          </cell>
          <cell r="F628">
            <v>6.31</v>
          </cell>
          <cell r="G628">
            <v>5.63</v>
          </cell>
          <cell r="H628">
            <v>99.5</v>
          </cell>
          <cell r="I628">
            <v>0.85823000000000005</v>
          </cell>
        </row>
        <row r="629">
          <cell r="A629">
            <v>626</v>
          </cell>
          <cell r="B629" t="str">
            <v>1603026</v>
          </cell>
          <cell r="C629">
            <v>42459</v>
          </cell>
          <cell r="D629">
            <v>42460</v>
          </cell>
          <cell r="E629">
            <v>86.43</v>
          </cell>
          <cell r="F629">
            <v>6.85</v>
          </cell>
          <cell r="G629">
            <v>6.23</v>
          </cell>
          <cell r="H629">
            <v>99.51</v>
          </cell>
          <cell r="I629">
            <v>0.85663999999999996</v>
          </cell>
        </row>
        <row r="630">
          <cell r="A630">
            <v>627</v>
          </cell>
          <cell r="B630" t="str">
            <v>1603026</v>
          </cell>
          <cell r="C630">
            <v>42459</v>
          </cell>
          <cell r="D630">
            <v>42460</v>
          </cell>
          <cell r="E630">
            <v>88.14</v>
          </cell>
          <cell r="F630">
            <v>5.91</v>
          </cell>
          <cell r="G630">
            <v>5.45</v>
          </cell>
          <cell r="H630">
            <v>99.5</v>
          </cell>
          <cell r="I630">
            <v>0.85699999999999998</v>
          </cell>
        </row>
        <row r="631">
          <cell r="A631">
            <v>628</v>
          </cell>
          <cell r="B631" t="str">
            <v>1604004</v>
          </cell>
          <cell r="C631">
            <v>42467</v>
          </cell>
          <cell r="D631">
            <v>42467</v>
          </cell>
          <cell r="E631">
            <v>87.6</v>
          </cell>
          <cell r="F631">
            <v>6.36</v>
          </cell>
          <cell r="G631">
            <v>5.54</v>
          </cell>
          <cell r="H631">
            <v>99.5</v>
          </cell>
          <cell r="I631">
            <v>0.85818000000000005</v>
          </cell>
        </row>
        <row r="632">
          <cell r="A632">
            <v>629</v>
          </cell>
          <cell r="B632" t="str">
            <v>1604009</v>
          </cell>
          <cell r="C632">
            <v>42491</v>
          </cell>
          <cell r="D632">
            <v>42492</v>
          </cell>
          <cell r="E632">
            <v>88.38</v>
          </cell>
          <cell r="F632">
            <v>5.73</v>
          </cell>
          <cell r="G632">
            <v>5.39</v>
          </cell>
          <cell r="H632">
            <v>99.5</v>
          </cell>
          <cell r="I632">
            <v>0.85499999999999998</v>
          </cell>
        </row>
        <row r="633">
          <cell r="A633">
            <v>630</v>
          </cell>
          <cell r="B633" t="str">
            <v>1605004</v>
          </cell>
          <cell r="C633">
            <v>42494</v>
          </cell>
          <cell r="D633">
            <v>42496</v>
          </cell>
          <cell r="E633">
            <v>88.64</v>
          </cell>
          <cell r="F633">
            <v>5.67</v>
          </cell>
          <cell r="G633">
            <v>5.19</v>
          </cell>
          <cell r="H633">
            <v>99.5</v>
          </cell>
          <cell r="I633">
            <v>0.86</v>
          </cell>
        </row>
        <row r="634">
          <cell r="A634">
            <v>631</v>
          </cell>
          <cell r="B634" t="str">
            <v>1605009</v>
          </cell>
          <cell r="C634">
            <v>42501</v>
          </cell>
          <cell r="D634">
            <v>42502</v>
          </cell>
          <cell r="E634">
            <v>88.91</v>
          </cell>
          <cell r="F634">
            <v>5.33</v>
          </cell>
          <cell r="G634">
            <v>5.27</v>
          </cell>
          <cell r="H634">
            <v>99.509999999999991</v>
          </cell>
          <cell r="I634">
            <v>0.85799999999999998</v>
          </cell>
        </row>
        <row r="635">
          <cell r="A635">
            <v>632</v>
          </cell>
          <cell r="B635" t="str">
            <v>1605014</v>
          </cell>
          <cell r="C635">
            <v>42506</v>
          </cell>
          <cell r="D635">
            <v>42506</v>
          </cell>
          <cell r="E635">
            <v>89.13</v>
          </cell>
          <cell r="F635">
            <v>5.33</v>
          </cell>
          <cell r="G635">
            <v>5.04</v>
          </cell>
          <cell r="H635">
            <v>99.5</v>
          </cell>
          <cell r="I635">
            <v>0.85599999999999998</v>
          </cell>
        </row>
        <row r="636">
          <cell r="A636">
            <v>633</v>
          </cell>
          <cell r="B636" t="str">
            <v>1605018</v>
          </cell>
          <cell r="C636">
            <v>42509</v>
          </cell>
          <cell r="D636">
            <v>42510</v>
          </cell>
          <cell r="E636">
            <v>88.75</v>
          </cell>
          <cell r="F636">
            <v>5.58</v>
          </cell>
          <cell r="G636">
            <v>5.17</v>
          </cell>
          <cell r="H636">
            <v>99.5</v>
          </cell>
          <cell r="I636">
            <v>0.85699999999999998</v>
          </cell>
        </row>
        <row r="637">
          <cell r="A637">
            <v>634</v>
          </cell>
          <cell r="B637" t="str">
            <v>1605022</v>
          </cell>
          <cell r="C637">
            <v>42512</v>
          </cell>
          <cell r="D637">
            <v>42513</v>
          </cell>
          <cell r="E637">
            <v>88.31</v>
          </cell>
          <cell r="F637">
            <v>6.26</v>
          </cell>
          <cell r="G637">
            <v>4.9400000000000004</v>
          </cell>
          <cell r="H637">
            <v>99.51</v>
          </cell>
          <cell r="I637">
            <v>0.85499999999999998</v>
          </cell>
        </row>
        <row r="638">
          <cell r="A638">
            <v>635</v>
          </cell>
          <cell r="B638" t="str">
            <v>1605025</v>
          </cell>
          <cell r="C638">
            <v>42519</v>
          </cell>
          <cell r="D638">
            <v>42520</v>
          </cell>
          <cell r="E638">
            <v>88.88</v>
          </cell>
          <cell r="F638">
            <v>6.07</v>
          </cell>
          <cell r="G638">
            <v>4.55</v>
          </cell>
          <cell r="H638">
            <v>99.499999999999986</v>
          </cell>
          <cell r="I638">
            <v>0.85699999999999998</v>
          </cell>
        </row>
        <row r="639">
          <cell r="A639">
            <v>636</v>
          </cell>
          <cell r="B639" t="str">
            <v>1606001</v>
          </cell>
          <cell r="C639">
            <v>42523</v>
          </cell>
          <cell r="D639">
            <v>42523</v>
          </cell>
          <cell r="E639">
            <v>89.25</v>
          </cell>
          <cell r="F639">
            <v>5.35</v>
          </cell>
          <cell r="G639">
            <v>4.9000000000000004</v>
          </cell>
          <cell r="H639">
            <v>99.5</v>
          </cell>
          <cell r="I639">
            <v>0.85499999999999998</v>
          </cell>
        </row>
        <row r="640">
          <cell r="A640">
            <v>637</v>
          </cell>
          <cell r="B640" t="str">
            <v>1606007</v>
          </cell>
          <cell r="C640">
            <v>42530</v>
          </cell>
          <cell r="D640">
            <v>42530</v>
          </cell>
          <cell r="E640">
            <v>88.84</v>
          </cell>
          <cell r="F640">
            <v>5.2</v>
          </cell>
          <cell r="G640">
            <v>5.45</v>
          </cell>
          <cell r="H640">
            <v>99.490000000000009</v>
          </cell>
          <cell r="I640">
            <v>0.85399999999999998</v>
          </cell>
        </row>
        <row r="641">
          <cell r="A641">
            <v>638</v>
          </cell>
          <cell r="B641" t="str">
            <v>1606011</v>
          </cell>
          <cell r="C641">
            <v>42533</v>
          </cell>
          <cell r="D641">
            <v>42534</v>
          </cell>
          <cell r="E641">
            <v>88.57</v>
          </cell>
          <cell r="F641">
            <v>5.52</v>
          </cell>
          <cell r="G641">
            <v>5.41</v>
          </cell>
          <cell r="H641">
            <v>99.499999999999986</v>
          </cell>
          <cell r="I641">
            <v>0.85899999999999999</v>
          </cell>
        </row>
        <row r="642">
          <cell r="A642">
            <v>639</v>
          </cell>
          <cell r="B642" t="str">
            <v>1606015</v>
          </cell>
          <cell r="C642">
            <v>42536</v>
          </cell>
          <cell r="D642">
            <v>42537</v>
          </cell>
          <cell r="E642">
            <v>88.02</v>
          </cell>
          <cell r="F642">
            <v>5.54</v>
          </cell>
          <cell r="G642">
            <v>5.94</v>
          </cell>
          <cell r="H642">
            <v>99.5</v>
          </cell>
          <cell r="I642">
            <v>0.85799999999999998</v>
          </cell>
        </row>
        <row r="643">
          <cell r="A643">
            <v>640</v>
          </cell>
          <cell r="B643" t="str">
            <v>1606017</v>
          </cell>
          <cell r="C643">
            <v>42546</v>
          </cell>
          <cell r="D643">
            <v>42548</v>
          </cell>
          <cell r="E643">
            <v>87.95</v>
          </cell>
          <cell r="F643">
            <v>5.94</v>
          </cell>
          <cell r="G643">
            <v>5.62</v>
          </cell>
          <cell r="H643">
            <v>99.51</v>
          </cell>
          <cell r="I643">
            <v>0.85699999999999998</v>
          </cell>
        </row>
        <row r="644">
          <cell r="A644">
            <v>641</v>
          </cell>
          <cell r="B644" t="str">
            <v>1606021</v>
          </cell>
          <cell r="C644">
            <v>42550</v>
          </cell>
          <cell r="D644">
            <v>42551</v>
          </cell>
          <cell r="E644">
            <v>88.44</v>
          </cell>
          <cell r="F644">
            <v>5.55</v>
          </cell>
          <cell r="G644">
            <v>5.51</v>
          </cell>
          <cell r="H644">
            <v>99.5</v>
          </cell>
          <cell r="I644">
            <v>0.85699999999999998</v>
          </cell>
        </row>
        <row r="645">
          <cell r="A645">
            <v>642</v>
          </cell>
          <cell r="B645" t="str">
            <v>1607003</v>
          </cell>
          <cell r="C645">
            <v>42554</v>
          </cell>
          <cell r="D645">
            <v>42555</v>
          </cell>
          <cell r="E645">
            <v>88.62</v>
          </cell>
          <cell r="F645">
            <v>5.73</v>
          </cell>
          <cell r="G645">
            <v>5.16</v>
          </cell>
          <cell r="H645">
            <v>99.51</v>
          </cell>
          <cell r="I645">
            <v>0.85599999999999998</v>
          </cell>
        </row>
        <row r="646">
          <cell r="A646">
            <v>643</v>
          </cell>
          <cell r="B646" t="str">
            <v>1607006</v>
          </cell>
          <cell r="C646">
            <v>42557</v>
          </cell>
          <cell r="D646">
            <v>42558</v>
          </cell>
          <cell r="E646">
            <v>86.39</v>
          </cell>
          <cell r="F646">
            <v>5.73</v>
          </cell>
          <cell r="G646">
            <v>7.37</v>
          </cell>
          <cell r="H646">
            <v>99.490000000000009</v>
          </cell>
          <cell r="I646">
            <v>0.85499999999999998</v>
          </cell>
        </row>
        <row r="647">
          <cell r="A647">
            <v>644</v>
          </cell>
          <cell r="B647" t="str">
            <v>1607011</v>
          </cell>
          <cell r="C647">
            <v>42561</v>
          </cell>
          <cell r="D647">
            <v>42562</v>
          </cell>
          <cell r="E647">
            <v>88.7</v>
          </cell>
          <cell r="F647">
            <v>5.43</v>
          </cell>
          <cell r="G647">
            <v>5.38</v>
          </cell>
          <cell r="H647">
            <v>99.509999999999991</v>
          </cell>
          <cell r="I647">
            <v>0.85699999999999998</v>
          </cell>
        </row>
        <row r="648">
          <cell r="A648">
            <v>645</v>
          </cell>
          <cell r="B648" t="str">
            <v>1607015</v>
          </cell>
          <cell r="C648">
            <v>42564</v>
          </cell>
          <cell r="D648">
            <v>42566</v>
          </cell>
          <cell r="E648">
            <v>88.56</v>
          </cell>
          <cell r="F648">
            <v>4.6100000000000003</v>
          </cell>
          <cell r="G648">
            <v>6.33</v>
          </cell>
          <cell r="H648">
            <v>99.5</v>
          </cell>
          <cell r="I648">
            <v>0.85499999999999998</v>
          </cell>
        </row>
        <row r="649">
          <cell r="A649">
            <v>646</v>
          </cell>
          <cell r="B649" t="str">
            <v>1607019</v>
          </cell>
          <cell r="C649">
            <v>42568</v>
          </cell>
          <cell r="D649">
            <v>42570</v>
          </cell>
          <cell r="E649">
            <v>89.24</v>
          </cell>
          <cell r="F649">
            <v>4.6500000000000004</v>
          </cell>
          <cell r="G649">
            <v>5.6</v>
          </cell>
          <cell r="H649">
            <v>99.49</v>
          </cell>
          <cell r="I649">
            <v>0.85599999999999998</v>
          </cell>
        </row>
        <row r="650">
          <cell r="A650">
            <v>647</v>
          </cell>
          <cell r="B650" t="str">
            <v>1607023</v>
          </cell>
          <cell r="C650">
            <v>42571</v>
          </cell>
          <cell r="D650">
            <v>42572</v>
          </cell>
          <cell r="E650">
            <v>88.69</v>
          </cell>
          <cell r="F650">
            <v>4.3099999999999996</v>
          </cell>
          <cell r="G650">
            <v>6.5</v>
          </cell>
          <cell r="H650">
            <v>99.5</v>
          </cell>
          <cell r="I650">
            <v>0.85499999999999998</v>
          </cell>
        </row>
        <row r="651">
          <cell r="A651">
            <v>648</v>
          </cell>
          <cell r="B651" t="str">
            <v>1607030</v>
          </cell>
          <cell r="C651">
            <v>42578</v>
          </cell>
          <cell r="D651">
            <v>42579</v>
          </cell>
          <cell r="E651">
            <v>89.38</v>
          </cell>
          <cell r="F651">
            <v>4.97</v>
          </cell>
          <cell r="G651">
            <v>5.15</v>
          </cell>
          <cell r="H651">
            <v>99.5</v>
          </cell>
          <cell r="I651">
            <v>0.85599999999999998</v>
          </cell>
        </row>
        <row r="652">
          <cell r="A652">
            <v>649</v>
          </cell>
          <cell r="B652" t="str">
            <v>1607034</v>
          </cell>
          <cell r="C652">
            <v>42582</v>
          </cell>
          <cell r="D652">
            <v>42583</v>
          </cell>
          <cell r="E652">
            <v>89.3</v>
          </cell>
          <cell r="F652">
            <v>4.8499999999999996</v>
          </cell>
          <cell r="G652">
            <v>5.35</v>
          </cell>
          <cell r="H652">
            <v>99.499999999999986</v>
          </cell>
          <cell r="I652">
            <v>0.85399999999999998</v>
          </cell>
        </row>
        <row r="653">
          <cell r="A653">
            <v>650</v>
          </cell>
          <cell r="B653" t="str">
            <v>1608003</v>
          </cell>
          <cell r="C653">
            <v>42585</v>
          </cell>
          <cell r="D653">
            <v>42586</v>
          </cell>
          <cell r="E653">
            <v>89.85</v>
          </cell>
          <cell r="F653">
            <v>4.0999999999999996</v>
          </cell>
          <cell r="G653">
            <v>5.55</v>
          </cell>
          <cell r="H653">
            <v>99.499999999999986</v>
          </cell>
          <cell r="I653">
            <v>0.85599999999999998</v>
          </cell>
        </row>
        <row r="654">
          <cell r="A654">
            <v>651</v>
          </cell>
          <cell r="B654" t="str">
            <v>1608007</v>
          </cell>
          <cell r="C654">
            <v>42588</v>
          </cell>
          <cell r="D654">
            <v>42590</v>
          </cell>
          <cell r="E654">
            <v>89.1</v>
          </cell>
          <cell r="F654">
            <v>3.96</v>
          </cell>
          <cell r="G654">
            <v>6.45</v>
          </cell>
          <cell r="H654">
            <v>99.509999999999991</v>
          </cell>
          <cell r="I654">
            <v>0.85599999999999998</v>
          </cell>
        </row>
        <row r="655">
          <cell r="A655">
            <v>652</v>
          </cell>
          <cell r="B655" t="str">
            <v>1608011</v>
          </cell>
          <cell r="C655">
            <v>42592</v>
          </cell>
          <cell r="D655">
            <v>42594</v>
          </cell>
          <cell r="E655">
            <v>89.53</v>
          </cell>
          <cell r="F655">
            <v>4.32</v>
          </cell>
          <cell r="G655">
            <v>5.64</v>
          </cell>
          <cell r="H655">
            <v>99.49</v>
          </cell>
          <cell r="I655">
            <v>0.85399999999999998</v>
          </cell>
        </row>
        <row r="656">
          <cell r="A656">
            <v>653</v>
          </cell>
          <cell r="B656" t="str">
            <v>1608014</v>
          </cell>
          <cell r="C656">
            <v>42597</v>
          </cell>
          <cell r="D656">
            <v>42598</v>
          </cell>
          <cell r="E656">
            <v>89.62</v>
          </cell>
          <cell r="F656">
            <v>4.6500000000000004</v>
          </cell>
          <cell r="G656">
            <v>5.23</v>
          </cell>
          <cell r="H656">
            <v>99.500000000000014</v>
          </cell>
          <cell r="I656">
            <v>0.85499999999999998</v>
          </cell>
        </row>
        <row r="657">
          <cell r="A657">
            <v>654</v>
          </cell>
          <cell r="B657" t="str">
            <v>1608020</v>
          </cell>
          <cell r="C657">
            <v>42603</v>
          </cell>
          <cell r="D657">
            <v>42604</v>
          </cell>
          <cell r="E657">
            <v>89.51</v>
          </cell>
          <cell r="F657">
            <v>4.5999999999999996</v>
          </cell>
          <cell r="G657">
            <v>5.39</v>
          </cell>
          <cell r="H657">
            <v>99.5</v>
          </cell>
          <cell r="I657">
            <v>0.85499999999999998</v>
          </cell>
        </row>
        <row r="658">
          <cell r="A658">
            <v>655</v>
          </cell>
          <cell r="B658" t="str">
            <v>1608022</v>
          </cell>
          <cell r="C658">
            <v>42606</v>
          </cell>
          <cell r="D658">
            <v>42607</v>
          </cell>
          <cell r="E658">
            <v>88</v>
          </cell>
          <cell r="F658">
            <v>4.34</v>
          </cell>
          <cell r="G658">
            <v>7.16</v>
          </cell>
          <cell r="H658">
            <v>99.5</v>
          </cell>
          <cell r="I658">
            <v>0.85399999999999998</v>
          </cell>
        </row>
        <row r="659">
          <cell r="A659">
            <v>656</v>
          </cell>
          <cell r="B659" t="str">
            <v>1608027</v>
          </cell>
          <cell r="C659">
            <v>42610</v>
          </cell>
          <cell r="D659">
            <v>42611</v>
          </cell>
          <cell r="E659">
            <v>87.3</v>
          </cell>
          <cell r="F659">
            <v>6.43</v>
          </cell>
          <cell r="G659">
            <v>5.77</v>
          </cell>
          <cell r="H659">
            <v>99.499999999999986</v>
          </cell>
          <cell r="I659">
            <v>0.85599999999999998</v>
          </cell>
        </row>
        <row r="660">
          <cell r="A660">
            <v>657</v>
          </cell>
          <cell r="B660" t="str">
            <v>1608031</v>
          </cell>
          <cell r="C660">
            <v>42613</v>
          </cell>
          <cell r="D660">
            <v>42614</v>
          </cell>
          <cell r="E660">
            <v>86.59</v>
          </cell>
          <cell r="F660">
            <v>4.17</v>
          </cell>
          <cell r="G660">
            <v>8.74</v>
          </cell>
          <cell r="H660">
            <v>99.5</v>
          </cell>
          <cell r="I660">
            <v>0.85399999999999998</v>
          </cell>
        </row>
        <row r="661">
          <cell r="A661">
            <v>658</v>
          </cell>
          <cell r="B661" t="str">
            <v>1609003</v>
          </cell>
          <cell r="C661">
            <v>42617</v>
          </cell>
          <cell r="D661">
            <v>42618</v>
          </cell>
          <cell r="E661">
            <v>90.33</v>
          </cell>
          <cell r="F661">
            <v>3.44</v>
          </cell>
          <cell r="G661">
            <v>5.73</v>
          </cell>
          <cell r="H661">
            <v>99.5</v>
          </cell>
          <cell r="I661">
            <v>0.85799999999999998</v>
          </cell>
        </row>
        <row r="662">
          <cell r="A662">
            <v>659</v>
          </cell>
          <cell r="B662" t="str">
            <v>1609009</v>
          </cell>
          <cell r="C662">
            <v>42624</v>
          </cell>
          <cell r="D662">
            <v>42625</v>
          </cell>
          <cell r="E662">
            <v>87.71</v>
          </cell>
          <cell r="F662">
            <v>3.87</v>
          </cell>
          <cell r="G662">
            <v>7.92</v>
          </cell>
          <cell r="H662">
            <v>99.5</v>
          </cell>
          <cell r="I662">
            <v>0.85599999999999998</v>
          </cell>
        </row>
        <row r="663">
          <cell r="A663">
            <v>660</v>
          </cell>
          <cell r="B663" t="str">
            <v>1609012</v>
          </cell>
          <cell r="C663">
            <v>42627</v>
          </cell>
          <cell r="D663">
            <v>42628</v>
          </cell>
          <cell r="E663">
            <v>88.47</v>
          </cell>
          <cell r="F663">
            <v>4.9400000000000004</v>
          </cell>
          <cell r="G663">
            <v>6.09</v>
          </cell>
          <cell r="H663">
            <v>99.5</v>
          </cell>
          <cell r="I663">
            <v>0.85699999999999998</v>
          </cell>
        </row>
        <row r="664">
          <cell r="A664">
            <v>661</v>
          </cell>
          <cell r="B664" t="str">
            <v>1609017</v>
          </cell>
          <cell r="C664">
            <v>42631</v>
          </cell>
          <cell r="D664">
            <v>42633</v>
          </cell>
          <cell r="E664">
            <v>88.67</v>
          </cell>
          <cell r="F664">
            <v>5.35</v>
          </cell>
          <cell r="G664">
            <v>5.48</v>
          </cell>
          <cell r="H664">
            <v>99.5</v>
          </cell>
          <cell r="I664">
            <v>0.85799999999999998</v>
          </cell>
        </row>
        <row r="665">
          <cell r="A665">
            <v>662</v>
          </cell>
          <cell r="B665" t="str">
            <v>1609024</v>
          </cell>
          <cell r="C665">
            <v>42637</v>
          </cell>
          <cell r="D665">
            <v>42639</v>
          </cell>
          <cell r="E665">
            <v>88.16</v>
          </cell>
          <cell r="F665">
            <v>4</v>
          </cell>
          <cell r="G665">
            <v>7.34</v>
          </cell>
          <cell r="H665">
            <v>99.5</v>
          </cell>
          <cell r="I665">
            <v>0.85499999999999998</v>
          </cell>
        </row>
        <row r="666">
          <cell r="A666">
            <v>663</v>
          </cell>
          <cell r="B666" t="str">
            <v>1609028</v>
          </cell>
          <cell r="C666">
            <v>42641</v>
          </cell>
          <cell r="D666">
            <v>42642</v>
          </cell>
          <cell r="E666">
            <v>88.15</v>
          </cell>
          <cell r="F666">
            <v>4.0599999999999996</v>
          </cell>
          <cell r="G666">
            <v>7.29</v>
          </cell>
          <cell r="H666">
            <v>99.500000000000014</v>
          </cell>
          <cell r="I666">
            <v>0.85499999999999998</v>
          </cell>
        </row>
        <row r="667">
          <cell r="A667">
            <v>664</v>
          </cell>
          <cell r="B667" t="str">
            <v>1610001</v>
          </cell>
          <cell r="C667">
            <v>42645</v>
          </cell>
          <cell r="D667">
            <v>42646</v>
          </cell>
          <cell r="E667">
            <v>89.14</v>
          </cell>
          <cell r="F667">
            <v>4.71</v>
          </cell>
          <cell r="G667">
            <v>5.65</v>
          </cell>
          <cell r="H667">
            <v>99.5</v>
          </cell>
          <cell r="I667">
            <v>0.85899999999999999</v>
          </cell>
        </row>
        <row r="668">
          <cell r="A668">
            <v>665</v>
          </cell>
          <cell r="B668" t="str">
            <v>1610002</v>
          </cell>
          <cell r="C668">
            <v>42645</v>
          </cell>
          <cell r="D668">
            <v>42646</v>
          </cell>
          <cell r="E668">
            <v>88.97</v>
          </cell>
          <cell r="F668">
            <v>4.7699999999999996</v>
          </cell>
          <cell r="G668">
            <v>5.76</v>
          </cell>
          <cell r="H668">
            <v>99.5</v>
          </cell>
          <cell r="I668">
            <v>0.85799999999999998</v>
          </cell>
        </row>
        <row r="669">
          <cell r="A669">
            <v>666</v>
          </cell>
          <cell r="B669" t="str">
            <v>1610005</v>
          </cell>
          <cell r="C669">
            <v>42648</v>
          </cell>
          <cell r="D669">
            <v>42650</v>
          </cell>
          <cell r="E669">
            <v>89.01</v>
          </cell>
          <cell r="F669">
            <v>4.78</v>
          </cell>
          <cell r="G669">
            <v>5.71</v>
          </cell>
          <cell r="H669">
            <v>99.5</v>
          </cell>
          <cell r="I669">
            <v>0.85599999999999998</v>
          </cell>
        </row>
        <row r="670">
          <cell r="A670">
            <v>667</v>
          </cell>
          <cell r="B670" t="str">
            <v>1610007</v>
          </cell>
          <cell r="C670">
            <v>42656</v>
          </cell>
          <cell r="D670">
            <v>42657</v>
          </cell>
          <cell r="E670">
            <v>87.62</v>
          </cell>
          <cell r="F670">
            <v>4.59</v>
          </cell>
          <cell r="G670">
            <v>7.29</v>
          </cell>
          <cell r="H670">
            <v>99.500000000000014</v>
          </cell>
          <cell r="I670">
            <v>0.85899999999999999</v>
          </cell>
        </row>
        <row r="671">
          <cell r="A671">
            <v>668</v>
          </cell>
          <cell r="B671" t="str">
            <v>1610011</v>
          </cell>
          <cell r="C671">
            <v>42659</v>
          </cell>
          <cell r="D671">
            <v>42660</v>
          </cell>
          <cell r="E671">
            <v>88.59</v>
          </cell>
          <cell r="F671">
            <v>4.9800000000000004</v>
          </cell>
          <cell r="G671">
            <v>5.92</v>
          </cell>
          <cell r="H671">
            <v>99.490000000000009</v>
          </cell>
          <cell r="I671">
            <v>0.85699999999999998</v>
          </cell>
        </row>
        <row r="672">
          <cell r="A672">
            <v>669</v>
          </cell>
          <cell r="B672" t="str">
            <v>1611001</v>
          </cell>
          <cell r="C672">
            <v>42692</v>
          </cell>
          <cell r="D672">
            <v>42695</v>
          </cell>
          <cell r="E672">
            <v>88.91</v>
          </cell>
          <cell r="F672">
            <v>5.65</v>
          </cell>
          <cell r="G672">
            <v>4.9400000000000004</v>
          </cell>
          <cell r="H672">
            <v>99.5</v>
          </cell>
          <cell r="I672">
            <v>0.85499999999999998</v>
          </cell>
        </row>
        <row r="673">
          <cell r="A673">
            <v>670</v>
          </cell>
          <cell r="B673" t="str">
            <v>1611003</v>
          </cell>
          <cell r="C673">
            <v>42694</v>
          </cell>
          <cell r="D673">
            <v>42695</v>
          </cell>
          <cell r="E673">
            <v>86.79</v>
          </cell>
          <cell r="F673">
            <v>5.58</v>
          </cell>
          <cell r="G673">
            <v>7.13</v>
          </cell>
          <cell r="H673">
            <v>99.5</v>
          </cell>
          <cell r="I673">
            <v>0.85299999999999998</v>
          </cell>
        </row>
        <row r="674">
          <cell r="A674">
            <v>671</v>
          </cell>
          <cell r="B674" t="str">
            <v>1611007</v>
          </cell>
          <cell r="C674">
            <v>42697</v>
          </cell>
          <cell r="D674">
            <v>42698</v>
          </cell>
          <cell r="E674">
            <v>87.96</v>
          </cell>
          <cell r="F674">
            <v>5.48</v>
          </cell>
          <cell r="G674">
            <v>6.06</v>
          </cell>
          <cell r="H674">
            <v>99.5</v>
          </cell>
          <cell r="I674">
            <v>0.85899999999999999</v>
          </cell>
        </row>
        <row r="675">
          <cell r="A675">
            <v>672</v>
          </cell>
          <cell r="B675" t="str">
            <v>1611011</v>
          </cell>
          <cell r="C675">
            <v>42701</v>
          </cell>
          <cell r="D675">
            <v>42702</v>
          </cell>
          <cell r="E675">
            <v>88.71</v>
          </cell>
          <cell r="F675">
            <v>4.74</v>
          </cell>
          <cell r="G675">
            <v>6.05</v>
          </cell>
          <cell r="H675">
            <v>99.499999999999986</v>
          </cell>
          <cell r="I675">
            <v>0.85899999999999999</v>
          </cell>
        </row>
        <row r="676">
          <cell r="A676">
            <v>673</v>
          </cell>
          <cell r="B676" t="str">
            <v>1611015</v>
          </cell>
          <cell r="C676">
            <v>42704</v>
          </cell>
          <cell r="D676">
            <v>42705</v>
          </cell>
          <cell r="E676">
            <v>87.78</v>
          </cell>
          <cell r="F676">
            <v>5.71</v>
          </cell>
          <cell r="G676">
            <v>6.01</v>
          </cell>
          <cell r="H676">
            <v>99.5</v>
          </cell>
          <cell r="I676">
            <v>0.85799999999999998</v>
          </cell>
        </row>
        <row r="677">
          <cell r="A677">
            <v>674</v>
          </cell>
          <cell r="B677" t="str">
            <v>1612005</v>
          </cell>
          <cell r="C677">
            <v>75579</v>
          </cell>
          <cell r="D677">
            <v>42709</v>
          </cell>
          <cell r="E677">
            <v>87.44</v>
          </cell>
          <cell r="F677">
            <v>5.98</v>
          </cell>
          <cell r="G677">
            <v>6.07</v>
          </cell>
          <cell r="H677">
            <v>99.490000000000009</v>
          </cell>
          <cell r="I677">
            <v>0.85899999999999999</v>
          </cell>
        </row>
        <row r="678">
          <cell r="A678">
            <v>675</v>
          </cell>
          <cell r="B678" t="str">
            <v>1612009</v>
          </cell>
          <cell r="C678">
            <v>42713</v>
          </cell>
          <cell r="D678">
            <v>42713</v>
          </cell>
          <cell r="E678">
            <v>86.18</v>
          </cell>
          <cell r="F678">
            <v>6.65</v>
          </cell>
          <cell r="G678">
            <v>6.67</v>
          </cell>
          <cell r="H678">
            <v>99.500000000000014</v>
          </cell>
          <cell r="I678">
            <v>0.85899999999999999</v>
          </cell>
        </row>
        <row r="679">
          <cell r="A679">
            <v>676</v>
          </cell>
          <cell r="B679" t="str">
            <v>1612011</v>
          </cell>
          <cell r="C679">
            <v>42715</v>
          </cell>
          <cell r="D679">
            <v>42716</v>
          </cell>
          <cell r="E679">
            <v>87.23</v>
          </cell>
          <cell r="F679">
            <v>5.87</v>
          </cell>
          <cell r="G679">
            <v>6.4</v>
          </cell>
          <cell r="H679">
            <v>99.500000000000014</v>
          </cell>
          <cell r="I679">
            <v>0.86</v>
          </cell>
        </row>
        <row r="680">
          <cell r="A680">
            <v>677</v>
          </cell>
          <cell r="B680" t="str">
            <v>1612015</v>
          </cell>
          <cell r="C680">
            <v>42718</v>
          </cell>
          <cell r="D680">
            <v>42719</v>
          </cell>
          <cell r="E680">
            <v>88.14</v>
          </cell>
          <cell r="F680">
            <v>5.6</v>
          </cell>
          <cell r="G680">
            <v>5.76</v>
          </cell>
          <cell r="H680">
            <v>99.5</v>
          </cell>
          <cell r="I680">
            <v>0.85899999999999999</v>
          </cell>
        </row>
        <row r="681">
          <cell r="A681">
            <v>678</v>
          </cell>
          <cell r="B681" t="str">
            <v>1612018</v>
          </cell>
          <cell r="C681">
            <v>42723</v>
          </cell>
          <cell r="D681">
            <v>42724</v>
          </cell>
          <cell r="E681">
            <v>88.33</v>
          </cell>
          <cell r="F681">
            <v>5.51</v>
          </cell>
          <cell r="G681">
            <v>5.66</v>
          </cell>
          <cell r="H681">
            <v>99.5</v>
          </cell>
          <cell r="I681">
            <v>0.85909000000000002</v>
          </cell>
        </row>
        <row r="682">
          <cell r="A682">
            <v>679</v>
          </cell>
          <cell r="B682" t="str">
            <v>1612020</v>
          </cell>
          <cell r="C682">
            <v>42724</v>
          </cell>
          <cell r="D682">
            <v>42725</v>
          </cell>
          <cell r="E682">
            <v>86.9</v>
          </cell>
          <cell r="F682">
            <v>5.07</v>
          </cell>
          <cell r="G682">
            <v>7.53</v>
          </cell>
          <cell r="H682">
            <v>99.5</v>
          </cell>
          <cell r="I682">
            <v>0.85667000000000004</v>
          </cell>
        </row>
        <row r="683">
          <cell r="A683">
            <v>680</v>
          </cell>
          <cell r="B683" t="str">
            <v>1612023</v>
          </cell>
          <cell r="C683">
            <v>42727</v>
          </cell>
          <cell r="D683">
            <v>42730</v>
          </cell>
          <cell r="E683">
            <v>86.02</v>
          </cell>
          <cell r="F683">
            <v>5.99</v>
          </cell>
          <cell r="G683">
            <v>7.5</v>
          </cell>
          <cell r="H683">
            <v>99.509999999999991</v>
          </cell>
          <cell r="I683">
            <v>0.85731000000000002</v>
          </cell>
        </row>
        <row r="684">
          <cell r="A684">
            <v>681</v>
          </cell>
          <cell r="B684" t="str">
            <v>1612026</v>
          </cell>
          <cell r="C684">
            <v>42733</v>
          </cell>
          <cell r="D684">
            <v>42740</v>
          </cell>
          <cell r="E684">
            <v>87.51</v>
          </cell>
          <cell r="F684">
            <v>6.46</v>
          </cell>
          <cell r="G684">
            <v>5.53</v>
          </cell>
          <cell r="H684">
            <v>99.5</v>
          </cell>
          <cell r="I684">
            <v>0.85936000000000001</v>
          </cell>
        </row>
        <row r="685">
          <cell r="A685">
            <v>682</v>
          </cell>
          <cell r="B685" t="str">
            <v>1701001</v>
          </cell>
          <cell r="C685">
            <v>42739</v>
          </cell>
          <cell r="D685">
            <v>42740</v>
          </cell>
          <cell r="E685">
            <v>86.72</v>
          </cell>
          <cell r="F685">
            <v>5.3</v>
          </cell>
          <cell r="G685">
            <v>7.48</v>
          </cell>
          <cell r="H685">
            <v>99.5</v>
          </cell>
          <cell r="I685">
            <v>0.85716999999999999</v>
          </cell>
        </row>
        <row r="686">
          <cell r="A686">
            <v>683</v>
          </cell>
          <cell r="B686" t="str">
            <v>1701004</v>
          </cell>
          <cell r="C686">
            <v>42743</v>
          </cell>
          <cell r="D686">
            <v>42745</v>
          </cell>
          <cell r="E686">
            <v>87.51</v>
          </cell>
          <cell r="F686">
            <v>6.33</v>
          </cell>
          <cell r="G686">
            <v>5.65</v>
          </cell>
          <cell r="H686">
            <v>99.490000000000009</v>
          </cell>
          <cell r="I686">
            <v>0.85794000000000004</v>
          </cell>
        </row>
        <row r="687">
          <cell r="A687">
            <v>684</v>
          </cell>
          <cell r="B687" t="str">
            <v>1701008</v>
          </cell>
          <cell r="C687">
            <v>42747</v>
          </cell>
          <cell r="D687">
            <v>42747</v>
          </cell>
          <cell r="E687">
            <v>86.75</v>
          </cell>
          <cell r="F687">
            <v>7.41</v>
          </cell>
          <cell r="G687">
            <v>5.34</v>
          </cell>
          <cell r="H687">
            <v>99.5</v>
          </cell>
          <cell r="I687">
            <v>0.86036999999999997</v>
          </cell>
        </row>
        <row r="688">
          <cell r="A688">
            <v>685</v>
          </cell>
          <cell r="B688" t="str">
            <v>1701010</v>
          </cell>
          <cell r="C688">
            <v>42747</v>
          </cell>
          <cell r="D688">
            <v>42751</v>
          </cell>
          <cell r="E688">
            <v>85.7</v>
          </cell>
          <cell r="F688">
            <v>6.28</v>
          </cell>
          <cell r="G688">
            <v>7.51</v>
          </cell>
          <cell r="H688">
            <v>99.490000000000009</v>
          </cell>
          <cell r="I688">
            <v>0.85923000000000005</v>
          </cell>
        </row>
        <row r="689">
          <cell r="A689">
            <v>686</v>
          </cell>
          <cell r="B689" t="str">
            <v>1701012</v>
          </cell>
          <cell r="C689">
            <v>42750</v>
          </cell>
          <cell r="D689">
            <v>42752</v>
          </cell>
          <cell r="E689">
            <v>86.97</v>
          </cell>
          <cell r="F689">
            <v>7.04</v>
          </cell>
          <cell r="G689">
            <v>5.49</v>
          </cell>
          <cell r="H689">
            <v>99.5</v>
          </cell>
          <cell r="I689">
            <v>0.85918000000000005</v>
          </cell>
        </row>
        <row r="690">
          <cell r="A690">
            <v>687</v>
          </cell>
          <cell r="B690" t="str">
            <v>1701016</v>
          </cell>
          <cell r="C690">
            <v>42753</v>
          </cell>
          <cell r="D690">
            <v>42754</v>
          </cell>
          <cell r="E690">
            <v>87.31</v>
          </cell>
          <cell r="F690">
            <v>6.49</v>
          </cell>
          <cell r="G690">
            <v>5.7</v>
          </cell>
          <cell r="H690">
            <v>99.5</v>
          </cell>
          <cell r="I690">
            <v>0.85972000000000004</v>
          </cell>
        </row>
        <row r="691">
          <cell r="A691">
            <v>688</v>
          </cell>
          <cell r="B691" t="str">
            <v>1701021</v>
          </cell>
          <cell r="C691">
            <v>42757</v>
          </cell>
          <cell r="D691">
            <v>42759</v>
          </cell>
          <cell r="E691">
            <v>86.15</v>
          </cell>
          <cell r="F691">
            <v>5.62</v>
          </cell>
          <cell r="G691">
            <v>7.73</v>
          </cell>
          <cell r="H691">
            <v>99.500000000000014</v>
          </cell>
          <cell r="I691">
            <v>0.85965000000000003</v>
          </cell>
        </row>
        <row r="692">
          <cell r="A692">
            <v>689</v>
          </cell>
          <cell r="B692" t="str">
            <v>1701029</v>
          </cell>
          <cell r="C692">
            <v>42764</v>
          </cell>
          <cell r="D692">
            <v>42765</v>
          </cell>
          <cell r="E692">
            <v>87.69</v>
          </cell>
          <cell r="F692">
            <v>6.57</v>
          </cell>
          <cell r="G692">
            <v>5.24</v>
          </cell>
          <cell r="H692">
            <v>99.499999999999986</v>
          </cell>
          <cell r="I692">
            <v>0.85697000000000001</v>
          </cell>
        </row>
        <row r="693">
          <cell r="A693">
            <v>690</v>
          </cell>
          <cell r="B693" t="str">
            <v>1701032</v>
          </cell>
          <cell r="C693">
            <v>42767</v>
          </cell>
          <cell r="D693">
            <v>42768</v>
          </cell>
          <cell r="E693">
            <v>87.2</v>
          </cell>
          <cell r="F693">
            <v>6.93</v>
          </cell>
          <cell r="G693">
            <v>5.37</v>
          </cell>
          <cell r="H693">
            <v>99.5</v>
          </cell>
          <cell r="I693">
            <v>0.85750000000000004</v>
          </cell>
        </row>
        <row r="694">
          <cell r="A694">
            <v>691</v>
          </cell>
          <cell r="B694" t="str">
            <v>1702005</v>
          </cell>
          <cell r="C694">
            <v>42771</v>
          </cell>
          <cell r="D694">
            <v>42772</v>
          </cell>
          <cell r="E694">
            <v>86.33</v>
          </cell>
          <cell r="F694">
            <v>7.2</v>
          </cell>
          <cell r="G694">
            <v>5.97</v>
          </cell>
          <cell r="H694">
            <v>99.5</v>
          </cell>
          <cell r="I694">
            <v>0.85645000000000004</v>
          </cell>
        </row>
        <row r="695">
          <cell r="A695">
            <v>692</v>
          </cell>
          <cell r="B695" t="str">
            <v>1702008</v>
          </cell>
          <cell r="C695">
            <v>42774</v>
          </cell>
          <cell r="D695">
            <v>42775</v>
          </cell>
          <cell r="E695">
            <v>86.63</v>
          </cell>
          <cell r="F695">
            <v>6.52</v>
          </cell>
          <cell r="G695">
            <v>6.35</v>
          </cell>
          <cell r="H695">
            <v>99.499999999999986</v>
          </cell>
          <cell r="I695">
            <v>0.85758000000000001</v>
          </cell>
        </row>
        <row r="696">
          <cell r="A696">
            <v>693</v>
          </cell>
          <cell r="B696" t="str">
            <v>1702013</v>
          </cell>
          <cell r="C696">
            <v>42778</v>
          </cell>
          <cell r="D696">
            <v>42779</v>
          </cell>
          <cell r="E696">
            <v>89.08</v>
          </cell>
          <cell r="F696">
            <v>4.62</v>
          </cell>
          <cell r="G696">
            <v>5.8</v>
          </cell>
          <cell r="H696">
            <v>99.5</v>
          </cell>
          <cell r="I696">
            <v>0.85931999999999997</v>
          </cell>
        </row>
        <row r="697">
          <cell r="A697">
            <v>694</v>
          </cell>
          <cell r="B697" t="str">
            <v>1702018</v>
          </cell>
          <cell r="C697">
            <v>42785</v>
          </cell>
          <cell r="D697">
            <v>42786</v>
          </cell>
          <cell r="E697">
            <v>83.54</v>
          </cell>
          <cell r="F697">
            <v>7.4</v>
          </cell>
          <cell r="G697">
            <v>8.56</v>
          </cell>
          <cell r="H697">
            <v>99.500000000000014</v>
          </cell>
          <cell r="I697">
            <v>0.85587999999999997</v>
          </cell>
        </row>
        <row r="698">
          <cell r="A698">
            <v>695</v>
          </cell>
          <cell r="B698" t="str">
            <v>1702024</v>
          </cell>
          <cell r="C698">
            <v>42792</v>
          </cell>
          <cell r="D698">
            <v>42793</v>
          </cell>
          <cell r="E698">
            <v>85.81</v>
          </cell>
          <cell r="F698">
            <v>6.53</v>
          </cell>
          <cell r="G698">
            <v>7.16</v>
          </cell>
          <cell r="H698">
            <v>99.5</v>
          </cell>
          <cell r="I698">
            <v>0.85587999999999997</v>
          </cell>
        </row>
        <row r="699">
          <cell r="A699">
            <v>696</v>
          </cell>
          <cell r="B699" t="str">
            <v>1702026</v>
          </cell>
          <cell r="C699">
            <v>42795</v>
          </cell>
          <cell r="D699">
            <v>42796</v>
          </cell>
          <cell r="E699">
            <v>86.11</v>
          </cell>
          <cell r="F699">
            <v>5.91</v>
          </cell>
          <cell r="G699">
            <v>7.48</v>
          </cell>
          <cell r="H699">
            <v>99.5</v>
          </cell>
          <cell r="I699">
            <v>0.85670999999999997</v>
          </cell>
        </row>
        <row r="700">
          <cell r="A700">
            <v>697</v>
          </cell>
          <cell r="B700" t="str">
            <v>1703005</v>
          </cell>
          <cell r="C700">
            <v>42802</v>
          </cell>
          <cell r="D700">
            <v>42802</v>
          </cell>
          <cell r="E700">
            <v>84.81</v>
          </cell>
          <cell r="F700">
            <v>5.36</v>
          </cell>
          <cell r="G700">
            <v>9.33</v>
          </cell>
          <cell r="H700">
            <v>99.5</v>
          </cell>
          <cell r="I700">
            <v>0.85553000000000001</v>
          </cell>
        </row>
        <row r="701">
          <cell r="A701">
            <v>698</v>
          </cell>
          <cell r="B701" t="str">
            <v>1703008</v>
          </cell>
          <cell r="C701">
            <v>42804</v>
          </cell>
          <cell r="D701">
            <v>42807</v>
          </cell>
          <cell r="E701">
            <v>86.92</v>
          </cell>
          <cell r="F701">
            <v>5.33</v>
          </cell>
          <cell r="G701">
            <v>7.25</v>
          </cell>
          <cell r="H701">
            <v>99.5</v>
          </cell>
          <cell r="I701">
            <v>0.85629999999999995</v>
          </cell>
        </row>
        <row r="702">
          <cell r="A702">
            <v>699</v>
          </cell>
          <cell r="B702" t="str">
            <v>1703012</v>
          </cell>
          <cell r="C702">
            <v>42809</v>
          </cell>
          <cell r="D702">
            <v>42810</v>
          </cell>
          <cell r="E702">
            <v>84.29</v>
          </cell>
          <cell r="F702">
            <v>5.75</v>
          </cell>
          <cell r="G702">
            <v>9.4600000000000009</v>
          </cell>
          <cell r="H702">
            <v>99.5</v>
          </cell>
          <cell r="I702">
            <v>0.85365999999999997</v>
          </cell>
        </row>
        <row r="703">
          <cell r="A703">
            <v>700</v>
          </cell>
          <cell r="B703" t="str">
            <v>1703017</v>
          </cell>
          <cell r="C703">
            <v>42813</v>
          </cell>
          <cell r="D703">
            <v>42816</v>
          </cell>
          <cell r="E703">
            <v>86.64</v>
          </cell>
          <cell r="F703">
            <v>6.39</v>
          </cell>
          <cell r="G703">
            <v>6.47</v>
          </cell>
          <cell r="H703">
            <v>99.5</v>
          </cell>
          <cell r="I703">
            <v>0.85499000000000003</v>
          </cell>
        </row>
        <row r="704">
          <cell r="A704">
            <v>701</v>
          </cell>
          <cell r="B704" t="str">
            <v>1703020</v>
          </cell>
          <cell r="C704">
            <v>42816</v>
          </cell>
          <cell r="D704">
            <v>42816</v>
          </cell>
          <cell r="E704">
            <v>86.35</v>
          </cell>
          <cell r="F704">
            <v>6.64</v>
          </cell>
          <cell r="G704">
            <v>6.51</v>
          </cell>
          <cell r="H704">
            <v>99.5</v>
          </cell>
          <cell r="I704">
            <v>0.85773999999999995</v>
          </cell>
        </row>
        <row r="705">
          <cell r="A705">
            <v>702</v>
          </cell>
          <cell r="B705" t="str">
            <v>1703025</v>
          </cell>
          <cell r="C705">
            <v>42820</v>
          </cell>
          <cell r="D705">
            <v>42821</v>
          </cell>
          <cell r="E705">
            <v>85.43</v>
          </cell>
          <cell r="F705">
            <v>6</v>
          </cell>
          <cell r="G705">
            <v>8.08</v>
          </cell>
          <cell r="H705">
            <v>99.51</v>
          </cell>
          <cell r="I705">
            <v>0.85465999999999998</v>
          </cell>
        </row>
        <row r="706">
          <cell r="A706">
            <v>703</v>
          </cell>
          <cell r="B706" t="str">
            <v>1703028</v>
          </cell>
          <cell r="C706">
            <v>42822</v>
          </cell>
          <cell r="D706">
            <v>42823</v>
          </cell>
          <cell r="E706">
            <v>84.76</v>
          </cell>
          <cell r="F706">
            <v>6.16</v>
          </cell>
          <cell r="G706">
            <v>8.58</v>
          </cell>
          <cell r="H706">
            <v>99.5</v>
          </cell>
          <cell r="I706">
            <v>0.85358000000000001</v>
          </cell>
        </row>
        <row r="707">
          <cell r="A707">
            <v>704</v>
          </cell>
          <cell r="B707" t="str">
            <v>1703029</v>
          </cell>
          <cell r="C707">
            <v>42823</v>
          </cell>
          <cell r="D707">
            <v>42825</v>
          </cell>
          <cell r="E707">
            <v>86.58</v>
          </cell>
          <cell r="F707">
            <v>6.96</v>
          </cell>
          <cell r="G707">
            <v>5.96</v>
          </cell>
          <cell r="H707">
            <v>99.499999999999986</v>
          </cell>
          <cell r="I707">
            <v>0.85765999999999998</v>
          </cell>
        </row>
        <row r="708">
          <cell r="A708">
            <v>705</v>
          </cell>
          <cell r="B708" t="str">
            <v>1704001</v>
          </cell>
          <cell r="C708">
            <v>42827</v>
          </cell>
          <cell r="D708">
            <v>42829</v>
          </cell>
          <cell r="E708">
            <v>86.03</v>
          </cell>
          <cell r="F708">
            <v>7.49</v>
          </cell>
          <cell r="G708">
            <v>5.98</v>
          </cell>
          <cell r="H708">
            <v>99.5</v>
          </cell>
          <cell r="I708">
            <v>0.85638000000000003</v>
          </cell>
        </row>
        <row r="709">
          <cell r="A709">
            <v>706</v>
          </cell>
          <cell r="B709" t="str">
            <v>1704005</v>
          </cell>
          <cell r="C709">
            <v>42830</v>
          </cell>
          <cell r="D709">
            <v>42831</v>
          </cell>
          <cell r="E709">
            <v>86.44</v>
          </cell>
          <cell r="F709">
            <v>6.99</v>
          </cell>
          <cell r="G709">
            <v>6.06</v>
          </cell>
          <cell r="H709">
            <v>99.49</v>
          </cell>
          <cell r="I709">
            <v>0.85567000000000004</v>
          </cell>
        </row>
        <row r="710">
          <cell r="A710">
            <v>707</v>
          </cell>
          <cell r="B710" t="str">
            <v>1704010</v>
          </cell>
          <cell r="C710">
            <v>42834</v>
          </cell>
          <cell r="D710">
            <v>42836</v>
          </cell>
          <cell r="E710">
            <v>86.7</v>
          </cell>
          <cell r="F710">
            <v>6.32</v>
          </cell>
          <cell r="G710">
            <v>6.48</v>
          </cell>
          <cell r="H710">
            <v>99.500000000000014</v>
          </cell>
          <cell r="I710">
            <v>0.85419999999999996</v>
          </cell>
        </row>
        <row r="711">
          <cell r="A711">
            <v>708</v>
          </cell>
          <cell r="B711" t="str">
            <v>1704013</v>
          </cell>
          <cell r="C711">
            <v>42837</v>
          </cell>
          <cell r="D711">
            <v>42838</v>
          </cell>
          <cell r="E711">
            <v>87.88</v>
          </cell>
          <cell r="F711">
            <v>5.55</v>
          </cell>
          <cell r="G711">
            <v>6.07</v>
          </cell>
          <cell r="H711">
            <v>99.5</v>
          </cell>
          <cell r="I711">
            <v>0.85426000000000002</v>
          </cell>
        </row>
        <row r="712">
          <cell r="A712">
            <v>709</v>
          </cell>
          <cell r="B712" t="str">
            <v>1704017</v>
          </cell>
          <cell r="C712">
            <v>42841</v>
          </cell>
          <cell r="D712">
            <v>42843</v>
          </cell>
          <cell r="E712">
            <v>86.65</v>
          </cell>
          <cell r="F712">
            <v>4.3600000000000003</v>
          </cell>
          <cell r="G712">
            <v>8.49</v>
          </cell>
          <cell r="H712">
            <v>99.5</v>
          </cell>
          <cell r="I712">
            <v>0.85348000000000002</v>
          </cell>
        </row>
        <row r="713">
          <cell r="A713">
            <v>710</v>
          </cell>
          <cell r="B713" t="str">
            <v>1704021</v>
          </cell>
          <cell r="C713">
            <v>42844</v>
          </cell>
          <cell r="D713">
            <v>42846</v>
          </cell>
          <cell r="E713">
            <v>86.85</v>
          </cell>
          <cell r="F713">
            <v>4.1900000000000004</v>
          </cell>
          <cell r="G713">
            <v>8.4600000000000009</v>
          </cell>
          <cell r="H713">
            <v>99.5</v>
          </cell>
          <cell r="I713">
            <v>0.85407</v>
          </cell>
        </row>
        <row r="714">
          <cell r="A714">
            <v>711</v>
          </cell>
          <cell r="B714" t="str">
            <v>1704026</v>
          </cell>
          <cell r="C714">
            <v>42848</v>
          </cell>
          <cell r="D714">
            <v>42850</v>
          </cell>
          <cell r="E714">
            <v>87.65</v>
          </cell>
          <cell r="F714">
            <v>5.43</v>
          </cell>
          <cell r="G714">
            <v>6.43</v>
          </cell>
          <cell r="H714">
            <v>99.510000000000019</v>
          </cell>
          <cell r="I714">
            <v>0.85550000000000004</v>
          </cell>
        </row>
        <row r="715">
          <cell r="A715">
            <v>712</v>
          </cell>
          <cell r="B715" t="str">
            <v>1704029</v>
          </cell>
          <cell r="C715">
            <v>42851</v>
          </cell>
          <cell r="D715">
            <v>42851</v>
          </cell>
          <cell r="E715">
            <v>86.68</v>
          </cell>
          <cell r="F715">
            <v>6.4</v>
          </cell>
          <cell r="G715">
            <v>6.41</v>
          </cell>
          <cell r="H715">
            <v>99.490000000000009</v>
          </cell>
          <cell r="I715">
            <v>0.85877000000000003</v>
          </cell>
        </row>
        <row r="716">
          <cell r="A716">
            <v>713</v>
          </cell>
          <cell r="B716" t="str">
            <v>1704034</v>
          </cell>
          <cell r="C716">
            <v>42855</v>
          </cell>
          <cell r="D716">
            <v>42857</v>
          </cell>
          <cell r="E716">
            <v>86.6</v>
          </cell>
          <cell r="F716">
            <v>6.31</v>
          </cell>
          <cell r="G716">
            <v>6.58</v>
          </cell>
          <cell r="H716">
            <v>99.49</v>
          </cell>
          <cell r="I716">
            <v>0.85572000000000004</v>
          </cell>
        </row>
        <row r="717">
          <cell r="A717">
            <v>714</v>
          </cell>
          <cell r="B717" t="str">
            <v>1705003</v>
          </cell>
          <cell r="C717">
            <v>42858</v>
          </cell>
          <cell r="D717">
            <v>42864</v>
          </cell>
          <cell r="E717">
            <v>87.17</v>
          </cell>
          <cell r="F717">
            <v>5.19</v>
          </cell>
          <cell r="G717">
            <v>7.14</v>
          </cell>
          <cell r="H717">
            <v>99.5</v>
          </cell>
          <cell r="I717">
            <v>0.85341</v>
          </cell>
        </row>
        <row r="718">
          <cell r="A718">
            <v>715</v>
          </cell>
          <cell r="B718" t="str">
            <v>1705007</v>
          </cell>
          <cell r="C718">
            <v>42862</v>
          </cell>
          <cell r="D718">
            <v>42864</v>
          </cell>
          <cell r="E718">
            <v>84.42</v>
          </cell>
          <cell r="F718">
            <v>4.42</v>
          </cell>
          <cell r="G718">
            <v>10.66</v>
          </cell>
          <cell r="H718">
            <v>99.5</v>
          </cell>
          <cell r="I718">
            <v>0.85152000000000005</v>
          </cell>
        </row>
        <row r="719">
          <cell r="A719">
            <v>716</v>
          </cell>
          <cell r="B719" t="str">
            <v>1705011</v>
          </cell>
          <cell r="C719">
            <v>42865</v>
          </cell>
          <cell r="D719">
            <v>42866</v>
          </cell>
          <cell r="E719">
            <v>87.15</v>
          </cell>
          <cell r="F719">
            <v>5.37</v>
          </cell>
          <cell r="G719">
            <v>6.98</v>
          </cell>
          <cell r="H719">
            <v>99.500000000000014</v>
          </cell>
          <cell r="I719">
            <v>0.85550000000000004</v>
          </cell>
        </row>
        <row r="720">
          <cell r="A720">
            <v>717</v>
          </cell>
          <cell r="B720" t="str">
            <v>1705016</v>
          </cell>
          <cell r="C720">
            <v>42870</v>
          </cell>
          <cell r="D720">
            <v>42871</v>
          </cell>
          <cell r="E720">
            <v>86.69</v>
          </cell>
          <cell r="F720">
            <v>5.55</v>
          </cell>
          <cell r="G720">
            <v>7.25</v>
          </cell>
          <cell r="H720">
            <v>99.49</v>
          </cell>
          <cell r="I720">
            <v>0.85321000000000002</v>
          </cell>
        </row>
        <row r="721">
          <cell r="A721">
            <v>718</v>
          </cell>
          <cell r="B721" t="str">
            <v>1705019</v>
          </cell>
          <cell r="C721">
            <v>42872</v>
          </cell>
          <cell r="D721">
            <v>42874</v>
          </cell>
          <cell r="E721">
            <v>87.36</v>
          </cell>
          <cell r="F721">
            <v>5.4</v>
          </cell>
          <cell r="G721">
            <v>6.74</v>
          </cell>
          <cell r="H721">
            <v>99.5</v>
          </cell>
          <cell r="I721">
            <v>0.85585999999999995</v>
          </cell>
        </row>
        <row r="722">
          <cell r="A722">
            <v>719</v>
          </cell>
          <cell r="B722" t="str">
            <v>1705021</v>
          </cell>
          <cell r="C722">
            <v>42874</v>
          </cell>
          <cell r="D722">
            <v>42874</v>
          </cell>
          <cell r="E722">
            <v>86.48</v>
          </cell>
          <cell r="F722">
            <v>5.28</v>
          </cell>
          <cell r="G722">
            <v>7.73</v>
          </cell>
          <cell r="H722">
            <v>99.490000000000009</v>
          </cell>
          <cell r="I722">
            <v>0.85424999999999995</v>
          </cell>
        </row>
        <row r="723">
          <cell r="A723">
            <v>720</v>
          </cell>
          <cell r="B723" t="str">
            <v>1705024</v>
          </cell>
          <cell r="C723">
            <v>42876</v>
          </cell>
          <cell r="D723">
            <v>42877</v>
          </cell>
          <cell r="E723">
            <v>86.97</v>
          </cell>
          <cell r="F723">
            <v>5.6</v>
          </cell>
          <cell r="G723">
            <v>6.93</v>
          </cell>
          <cell r="H723">
            <v>99.5</v>
          </cell>
          <cell r="I723">
            <v>0.85518000000000005</v>
          </cell>
        </row>
        <row r="724">
          <cell r="A724">
            <v>721</v>
          </cell>
          <cell r="B724" t="str">
            <v>1705029</v>
          </cell>
          <cell r="C724">
            <v>42886</v>
          </cell>
          <cell r="D724">
            <v>42886</v>
          </cell>
          <cell r="E724">
            <v>84.77</v>
          </cell>
          <cell r="F724">
            <v>5.41</v>
          </cell>
          <cell r="G724">
            <v>9.33</v>
          </cell>
          <cell r="H724">
            <v>99.509999999999991</v>
          </cell>
          <cell r="I724">
            <v>0.85367000000000004</v>
          </cell>
        </row>
        <row r="725">
          <cell r="A725">
            <v>722</v>
          </cell>
          <cell r="B725" t="str">
            <v>1706001</v>
          </cell>
          <cell r="C725">
            <v>42887</v>
          </cell>
          <cell r="D725">
            <v>42888</v>
          </cell>
          <cell r="E725">
            <v>85.35</v>
          </cell>
          <cell r="F725">
            <v>4.67</v>
          </cell>
          <cell r="G725">
            <v>9.4700000000000006</v>
          </cell>
          <cell r="H725">
            <v>99.49</v>
          </cell>
          <cell r="I725">
            <v>0.85360000000000003</v>
          </cell>
        </row>
        <row r="726">
          <cell r="A726">
            <v>723</v>
          </cell>
          <cell r="B726" t="str">
            <v>1706004</v>
          </cell>
          <cell r="C726">
            <v>42890</v>
          </cell>
          <cell r="D726">
            <v>42891</v>
          </cell>
          <cell r="E726">
            <v>87.34</v>
          </cell>
          <cell r="F726">
            <v>5.15</v>
          </cell>
          <cell r="G726">
            <v>7.01</v>
          </cell>
          <cell r="H726">
            <v>99.500000000000014</v>
          </cell>
          <cell r="I726">
            <v>0.85668</v>
          </cell>
        </row>
        <row r="727">
          <cell r="A727">
            <v>724</v>
          </cell>
          <cell r="B727" t="str">
            <v>1706006</v>
          </cell>
          <cell r="C727">
            <v>42893</v>
          </cell>
          <cell r="D727">
            <v>42893</v>
          </cell>
          <cell r="E727">
            <v>86.96</v>
          </cell>
          <cell r="F727">
            <v>5.49</v>
          </cell>
          <cell r="G727">
            <v>7.05</v>
          </cell>
          <cell r="H727">
            <v>99.499999999999986</v>
          </cell>
          <cell r="I727">
            <v>0.85687000000000002</v>
          </cell>
        </row>
        <row r="728">
          <cell r="A728">
            <v>725</v>
          </cell>
          <cell r="B728" t="str">
            <v>1706011</v>
          </cell>
          <cell r="C728">
            <v>42897</v>
          </cell>
          <cell r="D728">
            <v>42898</v>
          </cell>
          <cell r="E728">
            <v>86.74</v>
          </cell>
          <cell r="F728">
            <v>5.63</v>
          </cell>
          <cell r="G728">
            <v>7.13</v>
          </cell>
          <cell r="H728">
            <v>99.499999999999986</v>
          </cell>
          <cell r="I728">
            <v>0.85299999999999998</v>
          </cell>
        </row>
        <row r="729">
          <cell r="A729">
            <v>726</v>
          </cell>
          <cell r="B729" t="str">
            <v>1706015</v>
          </cell>
          <cell r="C729">
            <v>42900</v>
          </cell>
          <cell r="D729">
            <v>42901</v>
          </cell>
          <cell r="E729">
            <v>87.62</v>
          </cell>
          <cell r="F729">
            <v>5.26</v>
          </cell>
          <cell r="G729">
            <v>6.61</v>
          </cell>
          <cell r="H729">
            <v>99.490000000000009</v>
          </cell>
          <cell r="I729">
            <v>0.85546999999999995</v>
          </cell>
        </row>
        <row r="730">
          <cell r="A730">
            <v>727</v>
          </cell>
          <cell r="B730" t="str">
            <v>1706020</v>
          </cell>
          <cell r="C730">
            <v>42905</v>
          </cell>
          <cell r="D730">
            <v>42905</v>
          </cell>
          <cell r="E730">
            <v>87.69</v>
          </cell>
          <cell r="F730">
            <v>4.9400000000000004</v>
          </cell>
          <cell r="G730">
            <v>6.87</v>
          </cell>
          <cell r="H730">
            <v>99.5</v>
          </cell>
          <cell r="I730">
            <v>0.85375000000000001</v>
          </cell>
        </row>
        <row r="731">
          <cell r="A731">
            <v>728</v>
          </cell>
          <cell r="B731" t="str">
            <v>1706024</v>
          </cell>
          <cell r="C731">
            <v>42908</v>
          </cell>
          <cell r="D731">
            <v>42909</v>
          </cell>
          <cell r="E731">
            <v>87.56</v>
          </cell>
          <cell r="F731">
            <v>4.8</v>
          </cell>
          <cell r="G731">
            <v>7.13</v>
          </cell>
          <cell r="H731">
            <v>99.49</v>
          </cell>
          <cell r="I731">
            <v>0.85516000000000003</v>
          </cell>
        </row>
        <row r="732">
          <cell r="A732">
            <v>729</v>
          </cell>
          <cell r="B732" t="str">
            <v>1706026</v>
          </cell>
          <cell r="C732">
            <v>42911</v>
          </cell>
          <cell r="D732">
            <v>42912</v>
          </cell>
          <cell r="E732">
            <v>87.42</v>
          </cell>
          <cell r="F732">
            <v>5.15</v>
          </cell>
          <cell r="G732">
            <v>6.93</v>
          </cell>
          <cell r="H732">
            <v>99.5</v>
          </cell>
          <cell r="I732">
            <v>0.85579000000000005</v>
          </cell>
        </row>
        <row r="733">
          <cell r="A733">
            <v>730</v>
          </cell>
          <cell r="B733" t="str">
            <v>1707002</v>
          </cell>
          <cell r="C733">
            <v>42918</v>
          </cell>
          <cell r="D733">
            <v>42919</v>
          </cell>
          <cell r="E733">
            <v>87.29</v>
          </cell>
          <cell r="F733">
            <v>5.97</v>
          </cell>
          <cell r="G733">
            <v>6.24</v>
          </cell>
          <cell r="H733">
            <v>99.5</v>
          </cell>
          <cell r="I733">
            <v>0.85460000000000003</v>
          </cell>
        </row>
        <row r="734">
          <cell r="A734">
            <v>731</v>
          </cell>
          <cell r="B734" t="str">
            <v>1707006</v>
          </cell>
          <cell r="C734">
            <v>42921</v>
          </cell>
          <cell r="D734">
            <v>42922</v>
          </cell>
          <cell r="E734">
            <v>87.51</v>
          </cell>
          <cell r="F734">
            <v>5.17</v>
          </cell>
          <cell r="G734">
            <v>6.83</v>
          </cell>
          <cell r="H734">
            <v>99.51</v>
          </cell>
          <cell r="I734">
            <v>0.85663</v>
          </cell>
        </row>
        <row r="735">
          <cell r="A735">
            <v>732</v>
          </cell>
          <cell r="B735" t="str">
            <v>1707010</v>
          </cell>
          <cell r="C735">
            <v>42925</v>
          </cell>
          <cell r="D735">
            <v>42928</v>
          </cell>
          <cell r="E735">
            <v>88.03</v>
          </cell>
          <cell r="F735">
            <v>4.2699999999999996</v>
          </cell>
          <cell r="G735">
            <v>7.2</v>
          </cell>
          <cell r="H735">
            <v>99.5</v>
          </cell>
          <cell r="I735">
            <v>0.85526000000000002</v>
          </cell>
        </row>
        <row r="736">
          <cell r="A736">
            <v>733</v>
          </cell>
          <cell r="B736" t="str">
            <v>1707014</v>
          </cell>
          <cell r="C736">
            <v>42928</v>
          </cell>
          <cell r="D736">
            <v>42929</v>
          </cell>
          <cell r="E736">
            <v>88.95</v>
          </cell>
          <cell r="F736">
            <v>3.92</v>
          </cell>
          <cell r="G736">
            <v>6.63</v>
          </cell>
          <cell r="H736">
            <v>99.5</v>
          </cell>
          <cell r="I736">
            <v>0.85546</v>
          </cell>
        </row>
        <row r="737">
          <cell r="A737">
            <v>734</v>
          </cell>
          <cell r="B737" t="str">
            <v>1707018</v>
          </cell>
          <cell r="C737">
            <v>42932</v>
          </cell>
          <cell r="D737">
            <v>42935</v>
          </cell>
          <cell r="E737">
            <v>88</v>
          </cell>
          <cell r="F737">
            <v>4.51</v>
          </cell>
          <cell r="G737">
            <v>6.99</v>
          </cell>
          <cell r="H737">
            <v>99.5</v>
          </cell>
          <cell r="I737">
            <v>0.85377000000000003</v>
          </cell>
        </row>
        <row r="738">
          <cell r="A738">
            <v>735</v>
          </cell>
          <cell r="B738" t="str">
            <v>1707022</v>
          </cell>
          <cell r="C738">
            <v>42935</v>
          </cell>
          <cell r="D738">
            <v>42936</v>
          </cell>
          <cell r="E738">
            <v>87.68</v>
          </cell>
          <cell r="F738">
            <v>4.95</v>
          </cell>
          <cell r="G738">
            <v>6.87</v>
          </cell>
          <cell r="H738">
            <v>99.500000000000014</v>
          </cell>
          <cell r="I738">
            <v>0.85270999999999997</v>
          </cell>
        </row>
        <row r="739">
          <cell r="A739">
            <v>736</v>
          </cell>
          <cell r="B739" t="str">
            <v>1707027</v>
          </cell>
          <cell r="C739">
            <v>42939</v>
          </cell>
          <cell r="D739">
            <v>42941</v>
          </cell>
          <cell r="E739">
            <v>87.2</v>
          </cell>
          <cell r="F739">
            <v>4.59</v>
          </cell>
          <cell r="G739">
            <v>7.71</v>
          </cell>
          <cell r="H739">
            <v>99.5</v>
          </cell>
          <cell r="I739">
            <v>0.85619000000000001</v>
          </cell>
        </row>
        <row r="740">
          <cell r="A740">
            <v>737</v>
          </cell>
          <cell r="B740" t="str">
            <v>1707030</v>
          </cell>
          <cell r="C740">
            <v>42942</v>
          </cell>
          <cell r="D740">
            <v>42943</v>
          </cell>
          <cell r="E740">
            <v>86.47</v>
          </cell>
          <cell r="F740">
            <v>5.28</v>
          </cell>
          <cell r="G740">
            <v>7.75</v>
          </cell>
          <cell r="H740">
            <v>99.5</v>
          </cell>
          <cell r="I740">
            <v>0.85436000000000001</v>
          </cell>
        </row>
        <row r="741">
          <cell r="A741">
            <v>738</v>
          </cell>
          <cell r="B741" t="str">
            <v>1708001</v>
          </cell>
          <cell r="C741">
            <v>42949</v>
          </cell>
          <cell r="D741">
            <v>42949</v>
          </cell>
          <cell r="E741">
            <v>87.65</v>
          </cell>
          <cell r="F741">
            <v>5.17</v>
          </cell>
          <cell r="G741">
            <v>6.68</v>
          </cell>
          <cell r="H741">
            <v>99.5</v>
          </cell>
          <cell r="I741">
            <v>0.85514000000000001</v>
          </cell>
        </row>
        <row r="742">
          <cell r="A742">
            <v>739</v>
          </cell>
          <cell r="B742" t="str">
            <v>1708004</v>
          </cell>
          <cell r="C742">
            <v>42953</v>
          </cell>
          <cell r="D742">
            <v>42955</v>
          </cell>
          <cell r="E742">
            <v>86.93</v>
          </cell>
          <cell r="F742">
            <v>6.6</v>
          </cell>
          <cell r="G742">
            <v>5.96</v>
          </cell>
          <cell r="H742">
            <v>99.49</v>
          </cell>
          <cell r="I742">
            <v>0.85426000000000002</v>
          </cell>
        </row>
        <row r="743">
          <cell r="A743">
            <v>740</v>
          </cell>
          <cell r="B743" t="str">
            <v>1708008</v>
          </cell>
          <cell r="C743">
            <v>42957</v>
          </cell>
          <cell r="D743">
            <v>42962</v>
          </cell>
          <cell r="E743">
            <v>86.87</v>
          </cell>
          <cell r="F743">
            <v>5.16</v>
          </cell>
          <cell r="G743">
            <v>7.47</v>
          </cell>
          <cell r="H743">
            <v>99.5</v>
          </cell>
          <cell r="I743">
            <v>0.85499999999999998</v>
          </cell>
        </row>
        <row r="744">
          <cell r="A744">
            <v>741</v>
          </cell>
          <cell r="B744" t="str">
            <v>1708012</v>
          </cell>
          <cell r="C744">
            <v>42960</v>
          </cell>
          <cell r="D744">
            <v>42962</v>
          </cell>
          <cell r="E744">
            <v>88.09</v>
          </cell>
          <cell r="F744">
            <v>4.33</v>
          </cell>
          <cell r="G744">
            <v>7.08</v>
          </cell>
          <cell r="H744">
            <v>99.5</v>
          </cell>
          <cell r="I744">
            <v>0.85699999999999998</v>
          </cell>
        </row>
        <row r="745">
          <cell r="A745">
            <v>742</v>
          </cell>
          <cell r="B745" t="str">
            <v>1708016</v>
          </cell>
          <cell r="C745">
            <v>42963</v>
          </cell>
          <cell r="D745">
            <v>42965</v>
          </cell>
          <cell r="E745">
            <v>90.18</v>
          </cell>
          <cell r="F745">
            <v>3.61</v>
          </cell>
          <cell r="G745">
            <v>5.71</v>
          </cell>
          <cell r="H745">
            <v>99.5</v>
          </cell>
          <cell r="I745">
            <v>0.85631000000000002</v>
          </cell>
        </row>
        <row r="746">
          <cell r="A746">
            <v>743</v>
          </cell>
          <cell r="B746" t="str">
            <v>1708020</v>
          </cell>
          <cell r="C746">
            <v>42967</v>
          </cell>
          <cell r="D746">
            <v>42970</v>
          </cell>
          <cell r="E746">
            <v>89.2</v>
          </cell>
          <cell r="F746">
            <v>4.28</v>
          </cell>
          <cell r="G746">
            <v>6.01</v>
          </cell>
          <cell r="H746">
            <v>99.490000000000009</v>
          </cell>
          <cell r="I746">
            <v>0.85636000000000001</v>
          </cell>
        </row>
        <row r="747">
          <cell r="A747">
            <v>744</v>
          </cell>
          <cell r="B747" t="str">
            <v>1708024</v>
          </cell>
          <cell r="C747">
            <v>42970</v>
          </cell>
          <cell r="D747">
            <v>42972</v>
          </cell>
          <cell r="E747">
            <v>89.18</v>
          </cell>
          <cell r="F747">
            <v>3.85</v>
          </cell>
          <cell r="G747">
            <v>6.47</v>
          </cell>
          <cell r="H747">
            <v>99.5</v>
          </cell>
          <cell r="I747">
            <v>0.85562000000000005</v>
          </cell>
        </row>
        <row r="748">
          <cell r="A748">
            <v>745</v>
          </cell>
          <cell r="B748" t="str">
            <v>1708027</v>
          </cell>
          <cell r="C748">
            <v>42974</v>
          </cell>
          <cell r="D748">
            <v>42975</v>
          </cell>
          <cell r="E748">
            <v>87.67</v>
          </cell>
          <cell r="F748">
            <v>5.6</v>
          </cell>
          <cell r="G748">
            <v>6.24</v>
          </cell>
          <cell r="H748">
            <v>99.509999999999991</v>
          </cell>
          <cell r="I748">
            <v>0.85651999999999995</v>
          </cell>
        </row>
        <row r="749">
          <cell r="A749">
            <v>746</v>
          </cell>
          <cell r="B749" t="str">
            <v>1708029</v>
          </cell>
          <cell r="C749">
            <v>42977</v>
          </cell>
          <cell r="D749">
            <v>42978</v>
          </cell>
          <cell r="E749">
            <v>87.43</v>
          </cell>
          <cell r="F749">
            <v>5.28</v>
          </cell>
          <cell r="G749">
            <v>6.79</v>
          </cell>
          <cell r="H749">
            <v>99.500000000000014</v>
          </cell>
          <cell r="I749">
            <v>0.85629999999999995</v>
          </cell>
        </row>
        <row r="750">
          <cell r="A750">
            <v>747</v>
          </cell>
          <cell r="B750" t="str">
            <v>1709002</v>
          </cell>
          <cell r="C750">
            <v>42981</v>
          </cell>
          <cell r="D750">
            <v>42983</v>
          </cell>
          <cell r="E750">
            <v>87.48</v>
          </cell>
          <cell r="F750">
            <v>3.87</v>
          </cell>
          <cell r="G750">
            <v>8.15</v>
          </cell>
          <cell r="H750">
            <v>99.500000000000014</v>
          </cell>
          <cell r="I750">
            <v>0.85572999999999999</v>
          </cell>
        </row>
        <row r="751">
          <cell r="A751">
            <v>748</v>
          </cell>
          <cell r="B751" t="str">
            <v>1709005</v>
          </cell>
          <cell r="C751">
            <v>42984</v>
          </cell>
          <cell r="D751">
            <v>42986</v>
          </cell>
          <cell r="E751">
            <v>88.09</v>
          </cell>
          <cell r="F751">
            <v>3.13</v>
          </cell>
          <cell r="G751">
            <v>8.2799999999999994</v>
          </cell>
          <cell r="H751">
            <v>99.5</v>
          </cell>
          <cell r="I751">
            <v>0.85611999999999999</v>
          </cell>
        </row>
        <row r="752">
          <cell r="A752">
            <v>749</v>
          </cell>
          <cell r="B752" t="str">
            <v>1709009</v>
          </cell>
          <cell r="C752">
            <v>42988</v>
          </cell>
          <cell r="D752">
            <v>42991</v>
          </cell>
          <cell r="E752">
            <v>88.2</v>
          </cell>
          <cell r="F752">
            <v>4.87</v>
          </cell>
          <cell r="G752">
            <v>6.43</v>
          </cell>
          <cell r="H752">
            <v>99.5</v>
          </cell>
          <cell r="I752">
            <v>0.85631999999999997</v>
          </cell>
        </row>
        <row r="753">
          <cell r="A753">
            <v>750</v>
          </cell>
          <cell r="B753" t="str">
            <v>1709013</v>
          </cell>
          <cell r="C753">
            <v>42991</v>
          </cell>
          <cell r="D753">
            <v>42992</v>
          </cell>
          <cell r="E753">
            <v>88.04</v>
          </cell>
          <cell r="F753">
            <v>4.96</v>
          </cell>
          <cell r="G753">
            <v>6.5</v>
          </cell>
          <cell r="H753">
            <v>99.5</v>
          </cell>
          <cell r="I753">
            <v>0.85596000000000005</v>
          </cell>
        </row>
        <row r="754">
          <cell r="A754">
            <v>751</v>
          </cell>
          <cell r="B754" t="str">
            <v>1709017</v>
          </cell>
          <cell r="C754">
            <v>42994</v>
          </cell>
          <cell r="D754">
            <v>42999</v>
          </cell>
          <cell r="E754">
            <v>88.37</v>
          </cell>
          <cell r="F754">
            <v>4.76</v>
          </cell>
          <cell r="G754">
            <v>6.37</v>
          </cell>
          <cell r="H754">
            <v>99.500000000000014</v>
          </cell>
          <cell r="I754">
            <v>0.85802</v>
          </cell>
        </row>
        <row r="755">
          <cell r="A755">
            <v>752</v>
          </cell>
          <cell r="B755" t="str">
            <v>1709021</v>
          </cell>
          <cell r="C755">
            <v>42998</v>
          </cell>
          <cell r="D755">
            <v>42999</v>
          </cell>
          <cell r="E755">
            <v>88.64</v>
          </cell>
          <cell r="F755">
            <v>4.5599999999999996</v>
          </cell>
          <cell r="G755">
            <v>6.3</v>
          </cell>
          <cell r="H755">
            <v>99.5</v>
          </cell>
          <cell r="I755">
            <v>0.85763</v>
          </cell>
        </row>
        <row r="756">
          <cell r="A756">
            <v>753</v>
          </cell>
          <cell r="B756" t="str">
            <v>1709026</v>
          </cell>
          <cell r="C756">
            <v>43002</v>
          </cell>
          <cell r="D756">
            <v>43004</v>
          </cell>
          <cell r="E756">
            <v>87.75</v>
          </cell>
          <cell r="F756">
            <v>4.51</v>
          </cell>
          <cell r="G756">
            <v>7.24</v>
          </cell>
          <cell r="H756">
            <v>99.5</v>
          </cell>
          <cell r="I756">
            <v>0.85636999999999996</v>
          </cell>
        </row>
        <row r="757">
          <cell r="A757">
            <v>754</v>
          </cell>
          <cell r="B757" t="str">
            <v>1709030</v>
          </cell>
          <cell r="C757">
            <v>43006</v>
          </cell>
          <cell r="D757">
            <v>43007</v>
          </cell>
          <cell r="E757">
            <v>87.75</v>
          </cell>
          <cell r="F757">
            <v>5.07</v>
          </cell>
          <cell r="G757">
            <v>6.68</v>
          </cell>
          <cell r="H757">
            <v>99.5</v>
          </cell>
          <cell r="I757">
            <v>0.85399999999999998</v>
          </cell>
        </row>
        <row r="758">
          <cell r="A758">
            <v>755</v>
          </cell>
          <cell r="B758">
            <v>1709033</v>
          </cell>
          <cell r="C758">
            <v>43008</v>
          </cell>
          <cell r="D758">
            <v>43010</v>
          </cell>
          <cell r="E758">
            <v>87.33</v>
          </cell>
          <cell r="F758">
            <v>4.74</v>
          </cell>
          <cell r="G758">
            <v>7.44</v>
          </cell>
          <cell r="H758">
            <v>99.509999999999991</v>
          </cell>
          <cell r="I758">
            <v>0.85199999999999998</v>
          </cell>
        </row>
        <row r="759">
          <cell r="A759">
            <v>756</v>
          </cell>
          <cell r="B759" t="str">
            <v>1710004</v>
          </cell>
          <cell r="C759">
            <v>43012</v>
          </cell>
          <cell r="D759">
            <v>43014</v>
          </cell>
          <cell r="E759">
            <v>88.15</v>
          </cell>
          <cell r="F759">
            <v>5.29</v>
          </cell>
          <cell r="G759">
            <v>6.07</v>
          </cell>
          <cell r="H759">
            <v>99.510000000000019</v>
          </cell>
          <cell r="I759">
            <v>0.85599999999999998</v>
          </cell>
        </row>
        <row r="760">
          <cell r="A760">
            <v>757</v>
          </cell>
          <cell r="B760" t="str">
            <v>1710008</v>
          </cell>
          <cell r="C760">
            <v>43016</v>
          </cell>
          <cell r="D760">
            <v>43019</v>
          </cell>
          <cell r="E760">
            <v>88.08</v>
          </cell>
          <cell r="F760">
            <v>5.04</v>
          </cell>
          <cell r="G760">
            <v>6.37</v>
          </cell>
          <cell r="H760">
            <v>99.490000000000009</v>
          </cell>
          <cell r="I760">
            <v>0.85599999999999998</v>
          </cell>
        </row>
        <row r="761">
          <cell r="A761">
            <v>758</v>
          </cell>
          <cell r="B761" t="str">
            <v>1710016</v>
          </cell>
          <cell r="C761">
            <v>43023</v>
          </cell>
          <cell r="D761">
            <v>43024</v>
          </cell>
          <cell r="E761">
            <v>89.46</v>
          </cell>
          <cell r="F761">
            <v>4.0599999999999996</v>
          </cell>
          <cell r="G761">
            <v>5.98</v>
          </cell>
          <cell r="H761">
            <v>99.5</v>
          </cell>
          <cell r="I761">
            <v>0.85799999999999998</v>
          </cell>
        </row>
        <row r="762">
          <cell r="A762">
            <v>759</v>
          </cell>
          <cell r="B762" t="str">
            <v>1710019</v>
          </cell>
          <cell r="C762">
            <v>43026</v>
          </cell>
          <cell r="D762">
            <v>43027</v>
          </cell>
          <cell r="E762">
            <v>89.3</v>
          </cell>
          <cell r="F762">
            <v>4.09</v>
          </cell>
          <cell r="G762">
            <v>6.11</v>
          </cell>
          <cell r="H762">
            <v>99.5</v>
          </cell>
          <cell r="I762">
            <v>0.85899999999999999</v>
          </cell>
        </row>
        <row r="763">
          <cell r="A763">
            <v>760</v>
          </cell>
          <cell r="B763" t="str">
            <v>1710024</v>
          </cell>
          <cell r="C763">
            <v>43030</v>
          </cell>
          <cell r="D763">
            <v>43032</v>
          </cell>
          <cell r="E763">
            <v>88.41</v>
          </cell>
          <cell r="F763">
            <v>4.68</v>
          </cell>
          <cell r="G763">
            <v>6.41</v>
          </cell>
          <cell r="H763">
            <v>99.5</v>
          </cell>
          <cell r="I763">
            <v>0.85699999999999998</v>
          </cell>
        </row>
        <row r="764">
          <cell r="A764">
            <v>761</v>
          </cell>
          <cell r="B764" t="str">
            <v>1710028</v>
          </cell>
          <cell r="C764">
            <v>43033</v>
          </cell>
          <cell r="D764">
            <v>43034</v>
          </cell>
          <cell r="E764">
            <v>87.43</v>
          </cell>
          <cell r="F764">
            <v>5.3</v>
          </cell>
          <cell r="G764">
            <v>6.77</v>
          </cell>
          <cell r="H764">
            <v>99.5</v>
          </cell>
          <cell r="I764">
            <v>0.85699999999999998</v>
          </cell>
        </row>
        <row r="765">
          <cell r="A765">
            <v>762</v>
          </cell>
          <cell r="B765" t="str">
            <v>1712002</v>
          </cell>
          <cell r="C765">
            <v>43072</v>
          </cell>
          <cell r="D765">
            <v>43073</v>
          </cell>
          <cell r="E765">
            <v>87.42</v>
          </cell>
          <cell r="F765">
            <v>5.1100000000000003</v>
          </cell>
          <cell r="G765">
            <v>6.97</v>
          </cell>
          <cell r="H765">
            <v>99.5</v>
          </cell>
          <cell r="I765">
            <v>0.85899999999999999</v>
          </cell>
        </row>
        <row r="766">
          <cell r="A766">
            <v>763</v>
          </cell>
          <cell r="B766" t="str">
            <v>1712006</v>
          </cell>
          <cell r="C766">
            <v>43076</v>
          </cell>
          <cell r="D766">
            <v>43076</v>
          </cell>
          <cell r="E766">
            <v>88.44</v>
          </cell>
          <cell r="F766">
            <v>5.54</v>
          </cell>
          <cell r="G766">
            <v>5.52</v>
          </cell>
          <cell r="H766">
            <v>99.5</v>
          </cell>
          <cell r="I766">
            <v>0.85799999999999998</v>
          </cell>
        </row>
        <row r="767">
          <cell r="A767">
            <v>764</v>
          </cell>
          <cell r="B767" t="str">
            <v>1712010</v>
          </cell>
          <cell r="C767">
            <v>43079</v>
          </cell>
          <cell r="D767">
            <v>43080</v>
          </cell>
          <cell r="E767">
            <v>87.16</v>
          </cell>
          <cell r="F767">
            <v>6.18</v>
          </cell>
          <cell r="G767">
            <v>6.15</v>
          </cell>
          <cell r="H767">
            <v>99.490000000000009</v>
          </cell>
          <cell r="I767">
            <v>0.85699999999999998</v>
          </cell>
        </row>
        <row r="768">
          <cell r="A768">
            <v>765</v>
          </cell>
          <cell r="B768" t="str">
            <v>1712013</v>
          </cell>
          <cell r="C768">
            <v>43082</v>
          </cell>
          <cell r="D768">
            <v>43083</v>
          </cell>
          <cell r="E768">
            <v>86.04</v>
          </cell>
          <cell r="F768">
            <v>6.3</v>
          </cell>
          <cell r="G768">
            <v>7.16</v>
          </cell>
          <cell r="H768">
            <v>99.5</v>
          </cell>
          <cell r="I768">
            <v>0.85799999999999998</v>
          </cell>
        </row>
        <row r="769">
          <cell r="A769">
            <v>766</v>
          </cell>
          <cell r="B769" t="str">
            <v>1712017</v>
          </cell>
          <cell r="C769">
            <v>43085</v>
          </cell>
          <cell r="D769">
            <v>43088</v>
          </cell>
          <cell r="E769">
            <v>86.64</v>
          </cell>
          <cell r="F769">
            <v>6.84</v>
          </cell>
          <cell r="G769">
            <v>6.03</v>
          </cell>
          <cell r="H769">
            <v>99.51</v>
          </cell>
          <cell r="I769">
            <v>0.85699999999999998</v>
          </cell>
        </row>
        <row r="770">
          <cell r="A770">
            <v>767</v>
          </cell>
          <cell r="B770" t="str">
            <v>1712021</v>
          </cell>
          <cell r="C770">
            <v>43088</v>
          </cell>
          <cell r="D770">
            <v>43090</v>
          </cell>
          <cell r="E770">
            <v>85.02</v>
          </cell>
          <cell r="F770">
            <v>6.27</v>
          </cell>
          <cell r="G770">
            <v>8.2100000000000009</v>
          </cell>
          <cell r="H770">
            <v>99.5</v>
          </cell>
          <cell r="I770">
            <v>0.85499999999999998</v>
          </cell>
        </row>
        <row r="771">
          <cell r="A771">
            <v>768</v>
          </cell>
          <cell r="B771" t="str">
            <v>1712025</v>
          </cell>
          <cell r="C771">
            <v>43092</v>
          </cell>
          <cell r="D771">
            <v>43094</v>
          </cell>
          <cell r="E771">
            <v>86.59</v>
          </cell>
          <cell r="F771">
            <v>6.3</v>
          </cell>
          <cell r="G771">
            <v>6.61</v>
          </cell>
          <cell r="H771">
            <v>99.5</v>
          </cell>
          <cell r="I771">
            <v>0.85599999999999998</v>
          </cell>
        </row>
        <row r="772">
          <cell r="A772">
            <v>769</v>
          </cell>
          <cell r="B772" t="str">
            <v>1712029</v>
          </cell>
          <cell r="C772">
            <v>43096</v>
          </cell>
          <cell r="D772">
            <v>43097</v>
          </cell>
          <cell r="E772">
            <v>86.82</v>
          </cell>
          <cell r="F772">
            <v>6.91</v>
          </cell>
          <cell r="G772">
            <v>5.77</v>
          </cell>
          <cell r="H772">
            <v>99.499999999999986</v>
          </cell>
          <cell r="I772">
            <v>0.85599999999999998</v>
          </cell>
        </row>
        <row r="773">
          <cell r="A773">
            <v>770</v>
          </cell>
          <cell r="B773" t="str">
            <v>1712034</v>
          </cell>
          <cell r="C773">
            <v>43100</v>
          </cell>
          <cell r="D773">
            <v>43105</v>
          </cell>
          <cell r="E773">
            <v>86.63</v>
          </cell>
          <cell r="F773">
            <v>6.24</v>
          </cell>
          <cell r="G773">
            <v>6.63</v>
          </cell>
          <cell r="H773">
            <v>99.499999999999986</v>
          </cell>
          <cell r="I773">
            <v>0.85399999999999998</v>
          </cell>
        </row>
        <row r="774">
          <cell r="A774">
            <v>771</v>
          </cell>
          <cell r="B774" t="str">
            <v>1801003</v>
          </cell>
          <cell r="C774">
            <v>43103</v>
          </cell>
          <cell r="D774">
            <v>43105</v>
          </cell>
          <cell r="E774">
            <v>87.73</v>
          </cell>
          <cell r="F774">
            <v>5.38</v>
          </cell>
          <cell r="G774">
            <v>6.39</v>
          </cell>
          <cell r="H774">
            <v>99.5</v>
          </cell>
          <cell r="I774">
            <v>0.85599999999999998</v>
          </cell>
        </row>
        <row r="775">
          <cell r="A775">
            <v>772</v>
          </cell>
          <cell r="B775" t="str">
            <v>1801008</v>
          </cell>
          <cell r="C775">
            <v>43108</v>
          </cell>
          <cell r="D775">
            <v>43109</v>
          </cell>
          <cell r="E775">
            <v>88.1</v>
          </cell>
          <cell r="F775">
            <v>5.3</v>
          </cell>
          <cell r="G775">
            <v>6.09</v>
          </cell>
          <cell r="H775">
            <v>99.49</v>
          </cell>
          <cell r="I775">
            <v>0.85699999999999998</v>
          </cell>
        </row>
        <row r="776">
          <cell r="A776">
            <v>773</v>
          </cell>
          <cell r="B776" t="str">
            <v>1801011</v>
          </cell>
          <cell r="C776">
            <v>43110</v>
          </cell>
          <cell r="D776">
            <v>43111</v>
          </cell>
          <cell r="E776">
            <v>87.09</v>
          </cell>
          <cell r="F776">
            <v>7.52</v>
          </cell>
          <cell r="G776">
            <v>4.8899999999999997</v>
          </cell>
          <cell r="H776">
            <v>99.5</v>
          </cell>
          <cell r="I776">
            <v>0.86</v>
          </cell>
        </row>
        <row r="777">
          <cell r="A777">
            <v>774</v>
          </cell>
          <cell r="B777" t="str">
            <v>1801016</v>
          </cell>
          <cell r="C777">
            <v>43114</v>
          </cell>
          <cell r="D777">
            <v>43116</v>
          </cell>
          <cell r="E777">
            <v>86.59</v>
          </cell>
          <cell r="F777">
            <v>6.43</v>
          </cell>
          <cell r="G777">
            <v>6.48</v>
          </cell>
          <cell r="H777">
            <v>99.500000000000014</v>
          </cell>
          <cell r="I777">
            <v>0.85799999999999998</v>
          </cell>
        </row>
        <row r="778">
          <cell r="A778">
            <v>775</v>
          </cell>
          <cell r="B778" t="str">
            <v>1801020</v>
          </cell>
          <cell r="C778">
            <v>43118</v>
          </cell>
          <cell r="D778">
            <v>43118</v>
          </cell>
          <cell r="E778">
            <v>85.98</v>
          </cell>
          <cell r="F778">
            <v>7.94</v>
          </cell>
          <cell r="G778">
            <v>5.57</v>
          </cell>
          <cell r="H778">
            <v>99.490000000000009</v>
          </cell>
          <cell r="I778">
            <v>0.85799999999999998</v>
          </cell>
        </row>
        <row r="779">
          <cell r="A779">
            <v>776</v>
          </cell>
          <cell r="B779" t="str">
            <v>1801024</v>
          </cell>
          <cell r="C779">
            <v>43121</v>
          </cell>
          <cell r="D779">
            <v>43122</v>
          </cell>
          <cell r="E779">
            <v>84.6</v>
          </cell>
          <cell r="F779">
            <v>8.6300000000000008</v>
          </cell>
          <cell r="G779">
            <v>6.27</v>
          </cell>
          <cell r="H779">
            <v>99.499999999999986</v>
          </cell>
          <cell r="I779">
            <v>0.85499999999999998</v>
          </cell>
        </row>
        <row r="780">
          <cell r="A780">
            <v>777</v>
          </cell>
          <cell r="B780" t="str">
            <v>1801029</v>
          </cell>
          <cell r="C780">
            <v>43125</v>
          </cell>
          <cell r="D780">
            <v>43126</v>
          </cell>
          <cell r="E780">
            <v>87.15</v>
          </cell>
          <cell r="F780">
            <v>6.75</v>
          </cell>
          <cell r="G780">
            <v>5.6</v>
          </cell>
          <cell r="H780">
            <v>99.5</v>
          </cell>
          <cell r="I780">
            <v>0.85899999999999999</v>
          </cell>
        </row>
        <row r="781">
          <cell r="A781">
            <v>778</v>
          </cell>
          <cell r="B781" t="str">
            <v>1801032</v>
          </cell>
          <cell r="C781">
            <v>43128</v>
          </cell>
          <cell r="D781">
            <v>43129</v>
          </cell>
          <cell r="E781">
            <v>87.74</v>
          </cell>
          <cell r="F781">
            <v>5.35</v>
          </cell>
          <cell r="G781">
            <v>6.4</v>
          </cell>
          <cell r="H781">
            <v>99.49</v>
          </cell>
          <cell r="I781">
            <v>0.85699999999999998</v>
          </cell>
        </row>
        <row r="782">
          <cell r="A782">
            <v>779</v>
          </cell>
          <cell r="B782" t="str">
            <v>1801036</v>
          </cell>
          <cell r="C782">
            <v>43131</v>
          </cell>
          <cell r="D782">
            <v>43133</v>
          </cell>
          <cell r="E782">
            <v>87.57</v>
          </cell>
          <cell r="F782">
            <v>4.76</v>
          </cell>
          <cell r="G782">
            <v>7.17</v>
          </cell>
          <cell r="H782">
            <v>99.5</v>
          </cell>
          <cell r="I782">
            <v>0.85799999999999998</v>
          </cell>
        </row>
        <row r="783">
          <cell r="A783">
            <v>780</v>
          </cell>
          <cell r="B783" t="str">
            <v>1802003</v>
          </cell>
          <cell r="C783">
            <v>43136</v>
          </cell>
          <cell r="D783">
            <v>43137</v>
          </cell>
          <cell r="E783">
            <v>86.16</v>
          </cell>
          <cell r="F783">
            <v>4.2</v>
          </cell>
          <cell r="G783">
            <v>9.14</v>
          </cell>
          <cell r="H783">
            <v>99.5</v>
          </cell>
          <cell r="I783">
            <v>0.85299999999999998</v>
          </cell>
        </row>
        <row r="784">
          <cell r="A784">
            <v>781</v>
          </cell>
          <cell r="B784" t="str">
            <v>1802006</v>
          </cell>
          <cell r="C784">
            <v>43138</v>
          </cell>
          <cell r="D784">
            <v>43139</v>
          </cell>
          <cell r="E784">
            <v>87.43</v>
          </cell>
          <cell r="F784">
            <v>5.92</v>
          </cell>
          <cell r="G784">
            <v>6.15</v>
          </cell>
          <cell r="H784">
            <v>99.500000000000014</v>
          </cell>
          <cell r="I784">
            <v>0.85699999999999998</v>
          </cell>
        </row>
        <row r="785">
          <cell r="A785">
            <v>782</v>
          </cell>
          <cell r="B785" t="str">
            <v>1802012</v>
          </cell>
          <cell r="C785">
            <v>43143</v>
          </cell>
          <cell r="D785">
            <v>43145</v>
          </cell>
          <cell r="E785">
            <v>84.95</v>
          </cell>
          <cell r="F785">
            <v>7.44</v>
          </cell>
          <cell r="G785">
            <v>7.11</v>
          </cell>
          <cell r="H785">
            <v>99.5</v>
          </cell>
          <cell r="I785">
            <v>0.85299999999999998</v>
          </cell>
        </row>
        <row r="786">
          <cell r="A786">
            <v>783</v>
          </cell>
          <cell r="B786" t="str">
            <v>1802014</v>
          </cell>
          <cell r="C786">
            <v>43145</v>
          </cell>
          <cell r="D786">
            <v>43146</v>
          </cell>
          <cell r="E786">
            <v>84.42</v>
          </cell>
          <cell r="F786">
            <v>6.97</v>
          </cell>
          <cell r="G786">
            <v>8.11</v>
          </cell>
          <cell r="H786">
            <v>99.5</v>
          </cell>
          <cell r="I786">
            <v>0.85499999999999998</v>
          </cell>
        </row>
        <row r="787">
          <cell r="A787">
            <v>784</v>
          </cell>
          <cell r="B787" t="str">
            <v>1802019</v>
          </cell>
          <cell r="C787">
            <v>43149</v>
          </cell>
          <cell r="D787">
            <v>43150</v>
          </cell>
          <cell r="E787">
            <v>85.95</v>
          </cell>
          <cell r="F787">
            <v>7.26</v>
          </cell>
          <cell r="G787">
            <v>6.29</v>
          </cell>
          <cell r="H787">
            <v>99.500000000000014</v>
          </cell>
          <cell r="I787">
            <v>0.85599999999999998</v>
          </cell>
        </row>
        <row r="788">
          <cell r="A788">
            <v>785</v>
          </cell>
          <cell r="B788" t="str">
            <v>1802023</v>
          </cell>
          <cell r="C788">
            <v>43152</v>
          </cell>
          <cell r="D788">
            <v>43154</v>
          </cell>
          <cell r="E788">
            <v>84.8</v>
          </cell>
          <cell r="F788">
            <v>5.9</v>
          </cell>
          <cell r="G788">
            <v>8.8000000000000007</v>
          </cell>
          <cell r="H788">
            <v>99.5</v>
          </cell>
          <cell r="I788">
            <v>0.85499999999999998</v>
          </cell>
        </row>
        <row r="789">
          <cell r="A789">
            <v>786</v>
          </cell>
          <cell r="B789" t="str">
            <v>1802027</v>
          </cell>
          <cell r="C789">
            <v>43156</v>
          </cell>
          <cell r="D789">
            <v>43157</v>
          </cell>
          <cell r="E789">
            <v>85.75</v>
          </cell>
          <cell r="F789">
            <v>5.57</v>
          </cell>
          <cell r="G789">
            <v>8.18</v>
          </cell>
          <cell r="H789">
            <v>99.5</v>
          </cell>
          <cell r="I789">
            <v>0.85499999999999998</v>
          </cell>
        </row>
        <row r="790">
          <cell r="A790">
            <v>787</v>
          </cell>
          <cell r="B790" t="str">
            <v>1802031</v>
          </cell>
          <cell r="C790">
            <v>43159</v>
          </cell>
          <cell r="D790">
            <v>43159</v>
          </cell>
          <cell r="E790">
            <v>86.46</v>
          </cell>
          <cell r="F790">
            <v>6.08</v>
          </cell>
          <cell r="G790">
            <v>6.95</v>
          </cell>
          <cell r="H790">
            <v>99.49</v>
          </cell>
          <cell r="I790">
            <v>0.85499999999999998</v>
          </cell>
        </row>
        <row r="791">
          <cell r="A791">
            <v>788</v>
          </cell>
          <cell r="B791" t="str">
            <v>1803003</v>
          </cell>
          <cell r="C791">
            <v>43163</v>
          </cell>
          <cell r="D791">
            <v>43164</v>
          </cell>
          <cell r="E791">
            <v>86.36</v>
          </cell>
          <cell r="F791">
            <v>5.93</v>
          </cell>
          <cell r="G791">
            <v>7.21</v>
          </cell>
          <cell r="H791">
            <v>99.499999999999986</v>
          </cell>
          <cell r="I791">
            <v>0.85499999999999998</v>
          </cell>
        </row>
        <row r="792">
          <cell r="A792">
            <v>789</v>
          </cell>
          <cell r="B792" t="str">
            <v>1803007</v>
          </cell>
          <cell r="C792">
            <v>43166</v>
          </cell>
          <cell r="D792">
            <v>43167</v>
          </cell>
          <cell r="E792">
            <v>86.26</v>
          </cell>
          <cell r="F792">
            <v>5.97</v>
          </cell>
          <cell r="G792">
            <v>7.21</v>
          </cell>
          <cell r="H792">
            <v>99.44</v>
          </cell>
          <cell r="I792">
            <v>0.85399999999999998</v>
          </cell>
        </row>
        <row r="793">
          <cell r="A793">
            <v>790</v>
          </cell>
          <cell r="B793" t="str">
            <v>1803011</v>
          </cell>
          <cell r="C793">
            <v>43169</v>
          </cell>
          <cell r="D793">
            <v>43171</v>
          </cell>
          <cell r="E793">
            <v>85.22</v>
          </cell>
          <cell r="F793">
            <v>5.49</v>
          </cell>
          <cell r="G793">
            <v>8.7899999999999991</v>
          </cell>
          <cell r="H793">
            <v>99.5</v>
          </cell>
          <cell r="I793">
            <v>0.85499999999999998</v>
          </cell>
        </row>
        <row r="794">
          <cell r="A794">
            <v>791</v>
          </cell>
          <cell r="B794" t="str">
            <v>1803015</v>
          </cell>
          <cell r="C794">
            <v>43173</v>
          </cell>
          <cell r="D794">
            <v>43175</v>
          </cell>
          <cell r="E794">
            <v>86.55</v>
          </cell>
          <cell r="F794">
            <v>6.09</v>
          </cell>
          <cell r="G794">
            <v>6.86</v>
          </cell>
          <cell r="H794">
            <v>99.5</v>
          </cell>
          <cell r="I794">
            <v>0.85499999999999998</v>
          </cell>
        </row>
        <row r="795">
          <cell r="A795">
            <v>792</v>
          </cell>
          <cell r="B795" t="str">
            <v>1803020</v>
          </cell>
          <cell r="C795">
            <v>43177</v>
          </cell>
          <cell r="D795">
            <v>43179</v>
          </cell>
          <cell r="E795">
            <v>90.14</v>
          </cell>
          <cell r="F795">
            <v>4.53</v>
          </cell>
          <cell r="G795">
            <v>4.83</v>
          </cell>
          <cell r="H795">
            <v>99.5</v>
          </cell>
          <cell r="I795">
            <v>0.85499999999999998</v>
          </cell>
        </row>
        <row r="796">
          <cell r="A796">
            <v>793</v>
          </cell>
          <cell r="B796" t="str">
            <v>1803028</v>
          </cell>
          <cell r="C796">
            <v>43184</v>
          </cell>
          <cell r="D796">
            <v>43185</v>
          </cell>
          <cell r="E796">
            <v>83.75</v>
          </cell>
          <cell r="F796">
            <v>6.9</v>
          </cell>
          <cell r="G796">
            <v>8.85</v>
          </cell>
          <cell r="H796">
            <v>99.5</v>
          </cell>
          <cell r="I796">
            <v>0.85399999999999998</v>
          </cell>
        </row>
        <row r="797">
          <cell r="A797">
            <v>794</v>
          </cell>
          <cell r="B797" t="str">
            <v>1803032</v>
          </cell>
          <cell r="C797">
            <v>43187</v>
          </cell>
          <cell r="D797">
            <v>43188</v>
          </cell>
          <cell r="E797">
            <v>84.21</v>
          </cell>
          <cell r="F797">
            <v>7.95</v>
          </cell>
          <cell r="G797">
            <v>7.34</v>
          </cell>
          <cell r="H797">
            <v>99.5</v>
          </cell>
          <cell r="I797">
            <v>0.85235000000000005</v>
          </cell>
        </row>
        <row r="798">
          <cell r="A798">
            <v>795</v>
          </cell>
          <cell r="B798" t="str">
            <v>1803036</v>
          </cell>
          <cell r="C798">
            <v>43191</v>
          </cell>
          <cell r="D798">
            <v>43192</v>
          </cell>
          <cell r="E798">
            <v>86.4</v>
          </cell>
          <cell r="F798">
            <v>6.54</v>
          </cell>
          <cell r="G798">
            <v>6.56</v>
          </cell>
          <cell r="H798">
            <v>99.500000000000014</v>
          </cell>
          <cell r="I798">
            <v>0.85599999999999998</v>
          </cell>
        </row>
        <row r="799">
          <cell r="A799">
            <v>796</v>
          </cell>
          <cell r="B799" t="str">
            <v>1804004</v>
          </cell>
          <cell r="C799">
            <v>43194</v>
          </cell>
          <cell r="D799">
            <v>43195</v>
          </cell>
          <cell r="E799">
            <v>86.49</v>
          </cell>
          <cell r="F799">
            <v>4.8600000000000003</v>
          </cell>
          <cell r="G799">
            <v>8.15</v>
          </cell>
          <cell r="H799">
            <v>99.5</v>
          </cell>
          <cell r="I799">
            <v>0.85399999999999998</v>
          </cell>
        </row>
        <row r="800">
          <cell r="A800">
            <v>797</v>
          </cell>
          <cell r="B800" t="str">
            <v>1804009</v>
          </cell>
          <cell r="C800">
            <v>43205</v>
          </cell>
          <cell r="D800">
            <v>43206</v>
          </cell>
          <cell r="E800">
            <v>87.31</v>
          </cell>
          <cell r="F800">
            <v>5.44</v>
          </cell>
          <cell r="G800">
            <v>6.75</v>
          </cell>
          <cell r="H800">
            <v>99.5</v>
          </cell>
          <cell r="I800">
            <v>0.85799999999999998</v>
          </cell>
        </row>
        <row r="801">
          <cell r="A801">
            <v>798</v>
          </cell>
          <cell r="B801" t="str">
            <v>1804012</v>
          </cell>
          <cell r="C801">
            <v>43208</v>
          </cell>
          <cell r="D801">
            <v>43209</v>
          </cell>
          <cell r="E801">
            <v>86.8</v>
          </cell>
          <cell r="F801">
            <v>5.31</v>
          </cell>
          <cell r="G801">
            <v>7.38</v>
          </cell>
          <cell r="H801">
            <v>99.49</v>
          </cell>
          <cell r="I801">
            <v>0.85699999999999998</v>
          </cell>
        </row>
        <row r="802">
          <cell r="A802">
            <v>799</v>
          </cell>
          <cell r="B802" t="str">
            <v>1804017</v>
          </cell>
          <cell r="C802">
            <v>43212</v>
          </cell>
          <cell r="D802">
            <v>43214</v>
          </cell>
          <cell r="E802">
            <v>86.58</v>
          </cell>
          <cell r="F802">
            <v>5.95</v>
          </cell>
          <cell r="G802">
            <v>6.97</v>
          </cell>
          <cell r="H802">
            <v>99.5</v>
          </cell>
          <cell r="I802">
            <v>0.85699999999999998</v>
          </cell>
        </row>
        <row r="803">
          <cell r="A803">
            <v>800</v>
          </cell>
          <cell r="B803" t="str">
            <v>1804020</v>
          </cell>
          <cell r="C803">
            <v>43215</v>
          </cell>
          <cell r="D803">
            <v>43216</v>
          </cell>
          <cell r="E803">
            <v>87.02</v>
          </cell>
          <cell r="F803">
            <v>5.89</v>
          </cell>
          <cell r="G803">
            <v>6.59</v>
          </cell>
          <cell r="H803">
            <v>99.5</v>
          </cell>
          <cell r="I803">
            <v>0.85599999999999998</v>
          </cell>
        </row>
        <row r="804">
          <cell r="A804">
            <v>801</v>
          </cell>
          <cell r="B804" t="str">
            <v>1804027</v>
          </cell>
          <cell r="C804">
            <v>43221</v>
          </cell>
          <cell r="D804">
            <v>43222</v>
          </cell>
          <cell r="E804">
            <v>86.51</v>
          </cell>
          <cell r="F804">
            <v>5.69</v>
          </cell>
          <cell r="G804">
            <v>7.3</v>
          </cell>
          <cell r="H804">
            <v>99.5</v>
          </cell>
          <cell r="I804">
            <v>0.85399999999999998</v>
          </cell>
        </row>
        <row r="805">
          <cell r="A805">
            <v>802</v>
          </cell>
          <cell r="B805" t="str">
            <v>1805001</v>
          </cell>
          <cell r="C805">
            <v>43222</v>
          </cell>
          <cell r="D805">
            <v>43228</v>
          </cell>
          <cell r="E805">
            <v>86.54</v>
          </cell>
          <cell r="F805">
            <v>5.64</v>
          </cell>
          <cell r="G805">
            <v>7.33</v>
          </cell>
          <cell r="H805">
            <v>99.51</v>
          </cell>
          <cell r="I805">
            <v>0.85599999999999998</v>
          </cell>
        </row>
        <row r="806">
          <cell r="A806">
            <v>803</v>
          </cell>
          <cell r="B806" t="str">
            <v>1805506</v>
          </cell>
          <cell r="C806">
            <v>43226</v>
          </cell>
          <cell r="D806">
            <v>43228</v>
          </cell>
          <cell r="E806">
            <v>86.99</v>
          </cell>
          <cell r="F806">
            <v>5.16</v>
          </cell>
          <cell r="G806">
            <v>7.36</v>
          </cell>
          <cell r="H806">
            <v>99.509999999999991</v>
          </cell>
          <cell r="I806">
            <v>0.85599999999999998</v>
          </cell>
        </row>
        <row r="807">
          <cell r="A807">
            <v>804</v>
          </cell>
          <cell r="B807" t="str">
            <v>1805014</v>
          </cell>
          <cell r="C807">
            <v>43237</v>
          </cell>
          <cell r="D807">
            <v>43237</v>
          </cell>
          <cell r="E807">
            <v>86.3</v>
          </cell>
          <cell r="F807">
            <v>5.83</v>
          </cell>
          <cell r="G807">
            <v>7.37</v>
          </cell>
          <cell r="H807">
            <v>99.5</v>
          </cell>
          <cell r="I807">
            <v>0.85499999999999998</v>
          </cell>
        </row>
        <row r="808">
          <cell r="A808">
            <v>805</v>
          </cell>
          <cell r="B808" t="str">
            <v>1805017</v>
          </cell>
          <cell r="C808">
            <v>43244</v>
          </cell>
          <cell r="D808">
            <v>43245</v>
          </cell>
          <cell r="E808">
            <v>86.78</v>
          </cell>
          <cell r="F808">
            <v>5.54</v>
          </cell>
          <cell r="G808">
            <v>7.18</v>
          </cell>
          <cell r="H808">
            <v>99.5</v>
          </cell>
          <cell r="I808">
            <v>0.85599999999999998</v>
          </cell>
        </row>
        <row r="809">
          <cell r="A809">
            <v>806</v>
          </cell>
          <cell r="B809" t="str">
            <v>1805021</v>
          </cell>
          <cell r="C809">
            <v>43247</v>
          </cell>
          <cell r="D809">
            <v>43248</v>
          </cell>
          <cell r="E809">
            <v>85.38</v>
          </cell>
          <cell r="F809">
            <v>4.8</v>
          </cell>
          <cell r="G809">
            <v>9.32</v>
          </cell>
          <cell r="H809">
            <v>99.5</v>
          </cell>
          <cell r="I809">
            <v>0.85299999999999998</v>
          </cell>
        </row>
        <row r="810">
          <cell r="A810">
            <v>807</v>
          </cell>
          <cell r="B810" t="str">
            <v>1806003</v>
          </cell>
          <cell r="C810">
            <v>43268</v>
          </cell>
          <cell r="D810">
            <v>43269</v>
          </cell>
          <cell r="E810">
            <v>86.52</v>
          </cell>
          <cell r="F810">
            <v>5.67</v>
          </cell>
          <cell r="G810">
            <v>7.31</v>
          </cell>
          <cell r="H810">
            <v>99.5</v>
          </cell>
          <cell r="I810">
            <v>0.85499999999999998</v>
          </cell>
        </row>
        <row r="811">
          <cell r="A811">
            <v>808</v>
          </cell>
          <cell r="B811" t="str">
            <v>1806006</v>
          </cell>
          <cell r="C811">
            <v>43271</v>
          </cell>
          <cell r="D811">
            <v>43272</v>
          </cell>
          <cell r="E811">
            <v>86.640148405560382</v>
          </cell>
          <cell r="F811">
            <v>5.5178267476365077</v>
          </cell>
          <cell r="G811">
            <v>7.3420248468031115</v>
          </cell>
          <cell r="H811">
            <v>99.5</v>
          </cell>
          <cell r="I811">
            <v>0.85499999999999998</v>
          </cell>
        </row>
        <row r="812">
          <cell r="A812">
            <v>809</v>
          </cell>
          <cell r="B812" t="str">
            <v>1806011</v>
          </cell>
          <cell r="C812">
            <v>43275</v>
          </cell>
          <cell r="D812">
            <v>43276</v>
          </cell>
          <cell r="E812">
            <v>86.91</v>
          </cell>
          <cell r="F812">
            <v>5.46</v>
          </cell>
          <cell r="G812">
            <v>7.13</v>
          </cell>
          <cell r="H812">
            <v>99.499999999999986</v>
          </cell>
          <cell r="I812">
            <v>0.85399999999999998</v>
          </cell>
        </row>
        <row r="813">
          <cell r="A813">
            <v>810</v>
          </cell>
          <cell r="B813" t="str">
            <v>1806014</v>
          </cell>
          <cell r="C813">
            <v>43278</v>
          </cell>
          <cell r="D813">
            <v>43279</v>
          </cell>
          <cell r="E813">
            <v>88.68</v>
          </cell>
          <cell r="F813">
            <v>4.16</v>
          </cell>
          <cell r="G813">
            <v>6.66</v>
          </cell>
          <cell r="H813">
            <v>99.5</v>
          </cell>
          <cell r="I813">
            <v>0.85399999999999998</v>
          </cell>
        </row>
        <row r="814">
          <cell r="A814">
            <v>811</v>
          </cell>
          <cell r="B814" t="str">
            <v>1806018</v>
          </cell>
          <cell r="C814">
            <v>43281</v>
          </cell>
          <cell r="D814">
            <v>43283</v>
          </cell>
          <cell r="E814">
            <v>89.14</v>
          </cell>
          <cell r="F814">
            <v>3.93</v>
          </cell>
          <cell r="G814">
            <v>6.43</v>
          </cell>
          <cell r="H814">
            <v>99.5</v>
          </cell>
          <cell r="I814">
            <v>0.85399999999999998</v>
          </cell>
        </row>
        <row r="815">
          <cell r="A815">
            <v>812</v>
          </cell>
          <cell r="B815" t="str">
            <v>1807004</v>
          </cell>
          <cell r="C815">
            <v>43285</v>
          </cell>
          <cell r="D815">
            <v>43285</v>
          </cell>
          <cell r="E815">
            <v>86.84</v>
          </cell>
          <cell r="F815">
            <v>6.85</v>
          </cell>
          <cell r="G815">
            <v>5.81</v>
          </cell>
          <cell r="H815">
            <v>99.5</v>
          </cell>
          <cell r="I815">
            <v>0.85599999999999998</v>
          </cell>
        </row>
        <row r="816">
          <cell r="A816">
            <v>813</v>
          </cell>
          <cell r="B816" t="str">
            <v>1807009</v>
          </cell>
          <cell r="C816">
            <v>43289</v>
          </cell>
          <cell r="D816">
            <v>43290</v>
          </cell>
          <cell r="E816">
            <v>88.8</v>
          </cell>
          <cell r="F816">
            <v>7.04</v>
          </cell>
          <cell r="G816">
            <v>3.66</v>
          </cell>
          <cell r="H816">
            <v>99.5</v>
          </cell>
          <cell r="I816">
            <v>0.85499999999999998</v>
          </cell>
        </row>
        <row r="817">
          <cell r="A817">
            <v>814</v>
          </cell>
          <cell r="B817" t="str">
            <v>1807013</v>
          </cell>
          <cell r="C817">
            <v>43296</v>
          </cell>
          <cell r="D817">
            <v>43299</v>
          </cell>
          <cell r="E817">
            <v>89.28</v>
          </cell>
          <cell r="F817">
            <v>3.65</v>
          </cell>
          <cell r="G817">
            <v>6.57</v>
          </cell>
          <cell r="H817">
            <v>99.5</v>
          </cell>
          <cell r="I817">
            <v>0.85599999999999998</v>
          </cell>
        </row>
        <row r="818">
          <cell r="A818">
            <v>815</v>
          </cell>
          <cell r="B818" t="str">
            <v>1807017</v>
          </cell>
          <cell r="C818">
            <v>43299</v>
          </cell>
          <cell r="D818">
            <v>43301</v>
          </cell>
          <cell r="E818">
            <v>87.79</v>
          </cell>
          <cell r="F818">
            <v>3</v>
          </cell>
          <cell r="G818">
            <v>8.7100000000000009</v>
          </cell>
          <cell r="H818">
            <v>99.5</v>
          </cell>
          <cell r="I818">
            <v>0.85399999999999998</v>
          </cell>
        </row>
        <row r="819">
          <cell r="A819">
            <v>816</v>
          </cell>
          <cell r="B819" t="str">
            <v>1807021</v>
          </cell>
          <cell r="C819">
            <v>43303</v>
          </cell>
          <cell r="D819">
            <v>43304</v>
          </cell>
          <cell r="E819">
            <v>88.78</v>
          </cell>
          <cell r="F819">
            <v>3.69</v>
          </cell>
          <cell r="G819">
            <v>7.03</v>
          </cell>
          <cell r="H819">
            <v>99.5</v>
          </cell>
          <cell r="I819">
            <v>0.85499999999999998</v>
          </cell>
        </row>
        <row r="820">
          <cell r="A820">
            <v>817</v>
          </cell>
          <cell r="B820" t="str">
            <v>1807027</v>
          </cell>
          <cell r="C820">
            <v>43308</v>
          </cell>
          <cell r="D820">
            <v>43308</v>
          </cell>
          <cell r="E820">
            <v>89.09</v>
          </cell>
          <cell r="F820">
            <v>3.98</v>
          </cell>
          <cell r="G820">
            <v>6.42</v>
          </cell>
          <cell r="H820">
            <v>99.490000000000009</v>
          </cell>
          <cell r="I820">
            <v>0.85599999999999998</v>
          </cell>
        </row>
        <row r="821">
          <cell r="A821">
            <v>818</v>
          </cell>
          <cell r="B821" t="str">
            <v>1807030</v>
          </cell>
          <cell r="C821">
            <v>43310</v>
          </cell>
          <cell r="D821">
            <v>43311</v>
          </cell>
          <cell r="E821">
            <v>88.78</v>
          </cell>
          <cell r="F821">
            <v>3.65</v>
          </cell>
          <cell r="G821">
            <v>7.08</v>
          </cell>
          <cell r="H821">
            <v>99.51</v>
          </cell>
          <cell r="I821">
            <v>0.85599999999999998</v>
          </cell>
        </row>
        <row r="822">
          <cell r="A822">
            <v>819</v>
          </cell>
          <cell r="B822" t="str">
            <v>1807032</v>
          </cell>
          <cell r="C822">
            <v>43313</v>
          </cell>
          <cell r="D822">
            <v>43314</v>
          </cell>
          <cell r="E822">
            <v>88.09</v>
          </cell>
          <cell r="F822">
            <v>3.28</v>
          </cell>
          <cell r="G822">
            <v>8.1199999999999992</v>
          </cell>
          <cell r="H822">
            <v>99.490000000000009</v>
          </cell>
          <cell r="I822">
            <v>0.85399999999999998</v>
          </cell>
        </row>
        <row r="823">
          <cell r="A823">
            <v>820</v>
          </cell>
          <cell r="B823" t="str">
            <v>1808005</v>
          </cell>
          <cell r="C823">
            <v>43317</v>
          </cell>
          <cell r="D823">
            <v>43318</v>
          </cell>
          <cell r="E823">
            <v>88.56</v>
          </cell>
          <cell r="F823">
            <v>3.99</v>
          </cell>
          <cell r="G823">
            <v>6.95</v>
          </cell>
          <cell r="H823">
            <v>99.5</v>
          </cell>
          <cell r="I823">
            <v>0.85399999999999998</v>
          </cell>
        </row>
        <row r="824">
          <cell r="A824">
            <v>821</v>
          </cell>
          <cell r="B824" t="str">
            <v>1808008</v>
          </cell>
          <cell r="C824">
            <v>43320</v>
          </cell>
          <cell r="D824">
            <v>43320</v>
          </cell>
          <cell r="E824">
            <v>88.99</v>
          </cell>
          <cell r="F824">
            <v>3.7</v>
          </cell>
          <cell r="G824">
            <v>6.81</v>
          </cell>
          <cell r="H824">
            <v>99.5</v>
          </cell>
          <cell r="I824">
            <v>0.85699999999999998</v>
          </cell>
        </row>
        <row r="825">
          <cell r="A825">
            <v>822</v>
          </cell>
          <cell r="B825" t="str">
            <v>1808013</v>
          </cell>
          <cell r="C825">
            <v>43324</v>
          </cell>
          <cell r="D825">
            <v>43326</v>
          </cell>
          <cell r="E825">
            <v>87.46</v>
          </cell>
          <cell r="F825">
            <v>3.55</v>
          </cell>
          <cell r="G825">
            <v>8.49</v>
          </cell>
          <cell r="H825">
            <v>99.499999999999986</v>
          </cell>
          <cell r="I825">
            <v>0.85499999999999998</v>
          </cell>
        </row>
        <row r="826">
          <cell r="A826">
            <v>823</v>
          </cell>
          <cell r="B826" t="str">
            <v>1808015</v>
          </cell>
          <cell r="C826">
            <v>43328</v>
          </cell>
          <cell r="D826">
            <v>43332</v>
          </cell>
          <cell r="E826">
            <v>88.18</v>
          </cell>
          <cell r="F826">
            <v>3.54</v>
          </cell>
          <cell r="G826">
            <v>7.78</v>
          </cell>
          <cell r="H826">
            <v>99.500000000000014</v>
          </cell>
          <cell r="I826">
            <v>0.85499999999999998</v>
          </cell>
        </row>
        <row r="827">
          <cell r="A827">
            <v>824</v>
          </cell>
          <cell r="B827" t="str">
            <v>1808019</v>
          </cell>
          <cell r="C827">
            <v>43331</v>
          </cell>
          <cell r="D827">
            <v>43332</v>
          </cell>
          <cell r="E827">
            <v>85.2</v>
          </cell>
          <cell r="F827">
            <v>3.45</v>
          </cell>
          <cell r="G827">
            <v>10.85</v>
          </cell>
          <cell r="H827">
            <v>99.5</v>
          </cell>
          <cell r="I827">
            <v>0.85299999999999998</v>
          </cell>
        </row>
        <row r="828">
          <cell r="A828">
            <v>825</v>
          </cell>
          <cell r="B828" t="str">
            <v>1808022</v>
          </cell>
          <cell r="C828">
            <v>43334</v>
          </cell>
          <cell r="D828">
            <v>43335</v>
          </cell>
          <cell r="E828">
            <v>87.89</v>
          </cell>
          <cell r="F828">
            <v>3.41</v>
          </cell>
          <cell r="G828">
            <v>8.1999999999999993</v>
          </cell>
          <cell r="H828">
            <v>99.5</v>
          </cell>
          <cell r="I828">
            <v>0.85399999999999998</v>
          </cell>
        </row>
        <row r="829">
          <cell r="A829">
            <v>826</v>
          </cell>
          <cell r="B829" t="str">
            <v>1808027</v>
          </cell>
          <cell r="C829">
            <v>43338</v>
          </cell>
          <cell r="D829">
            <v>43340</v>
          </cell>
          <cell r="E829">
            <v>86.52</v>
          </cell>
          <cell r="F829">
            <v>3.36</v>
          </cell>
          <cell r="G829">
            <v>9.6199999999999992</v>
          </cell>
          <cell r="H829">
            <v>99.5</v>
          </cell>
          <cell r="I829">
            <v>0.85299999999999998</v>
          </cell>
        </row>
        <row r="830">
          <cell r="A830">
            <v>827</v>
          </cell>
          <cell r="B830" t="str">
            <v>1808030</v>
          </cell>
          <cell r="C830">
            <v>43341</v>
          </cell>
          <cell r="D830">
            <v>43342</v>
          </cell>
          <cell r="E830">
            <v>88.04</v>
          </cell>
          <cell r="F830">
            <v>3.56</v>
          </cell>
          <cell r="G830">
            <v>7.9</v>
          </cell>
          <cell r="H830">
            <v>99.500000000000014</v>
          </cell>
          <cell r="I830">
            <v>0.85499999999999998</v>
          </cell>
        </row>
        <row r="831">
          <cell r="A831">
            <v>828</v>
          </cell>
          <cell r="B831" t="str">
            <v>1809001</v>
          </cell>
          <cell r="C831">
            <v>43345</v>
          </cell>
          <cell r="D831">
            <v>43347</v>
          </cell>
          <cell r="E831">
            <v>88.2</v>
          </cell>
          <cell r="F831">
            <v>3.85</v>
          </cell>
          <cell r="G831">
            <v>7.45</v>
          </cell>
          <cell r="H831">
            <v>99.5</v>
          </cell>
          <cell r="I831">
            <v>0.85599999999999998</v>
          </cell>
        </row>
        <row r="832">
          <cell r="A832">
            <v>829</v>
          </cell>
          <cell r="B832" t="str">
            <v>1809005</v>
          </cell>
          <cell r="C832">
            <v>43348</v>
          </cell>
          <cell r="D832">
            <v>43350</v>
          </cell>
          <cell r="E832">
            <v>87.48</v>
          </cell>
          <cell r="F832">
            <v>3.24</v>
          </cell>
          <cell r="G832">
            <v>8.7799999999999994</v>
          </cell>
          <cell r="H832">
            <v>99.5</v>
          </cell>
          <cell r="I832">
            <v>0.85499999999999998</v>
          </cell>
        </row>
        <row r="833">
          <cell r="A833">
            <v>830</v>
          </cell>
          <cell r="B833" t="str">
            <v>1809009</v>
          </cell>
          <cell r="C833">
            <v>43352</v>
          </cell>
          <cell r="D833">
            <v>43353</v>
          </cell>
          <cell r="E833">
            <v>87.41</v>
          </cell>
          <cell r="F833">
            <v>4.5999999999999996</v>
          </cell>
          <cell r="G833">
            <v>7.49</v>
          </cell>
          <cell r="H833">
            <v>99.499999999999986</v>
          </cell>
          <cell r="I833">
            <v>0.85299999999999998</v>
          </cell>
        </row>
        <row r="834">
          <cell r="A834">
            <v>831</v>
          </cell>
          <cell r="B834" t="str">
            <v>1809012</v>
          </cell>
          <cell r="C834">
            <v>43356</v>
          </cell>
          <cell r="D834">
            <v>43357</v>
          </cell>
          <cell r="E834">
            <v>87.13</v>
          </cell>
          <cell r="F834">
            <v>4.0999999999999996</v>
          </cell>
          <cell r="G834">
            <v>8.27</v>
          </cell>
          <cell r="H834">
            <v>99.499999999999986</v>
          </cell>
          <cell r="I834">
            <v>0.85599999999999998</v>
          </cell>
        </row>
        <row r="835">
          <cell r="A835">
            <v>832</v>
          </cell>
          <cell r="B835" t="str">
            <v>1809015</v>
          </cell>
          <cell r="C835">
            <v>43359</v>
          </cell>
          <cell r="D835">
            <v>43362</v>
          </cell>
          <cell r="E835">
            <v>87.57</v>
          </cell>
          <cell r="F835">
            <v>3.87</v>
          </cell>
          <cell r="G835">
            <v>8.0500000000000007</v>
          </cell>
          <cell r="H835">
            <v>99.49</v>
          </cell>
          <cell r="I835">
            <v>0.85299999999999998</v>
          </cell>
        </row>
        <row r="836">
          <cell r="A836">
            <v>833</v>
          </cell>
          <cell r="B836" t="str">
            <v>1809018</v>
          </cell>
          <cell r="C836">
            <v>43362</v>
          </cell>
          <cell r="D836">
            <v>43363</v>
          </cell>
          <cell r="E836">
            <v>88.01</v>
          </cell>
          <cell r="F836">
            <v>3.85</v>
          </cell>
          <cell r="G836">
            <v>7.64</v>
          </cell>
          <cell r="H836">
            <v>99.5</v>
          </cell>
          <cell r="I836">
            <v>0.85399999999999998</v>
          </cell>
        </row>
        <row r="837">
          <cell r="A837">
            <v>834</v>
          </cell>
          <cell r="B837" t="str">
            <v>1809020</v>
          </cell>
          <cell r="C837">
            <v>43366</v>
          </cell>
          <cell r="D837">
            <v>43368</v>
          </cell>
          <cell r="E837">
            <v>88.16</v>
          </cell>
          <cell r="F837">
            <v>3.88</v>
          </cell>
          <cell r="G837">
            <v>7.45</v>
          </cell>
          <cell r="H837">
            <v>99.49</v>
          </cell>
          <cell r="I837">
            <v>0.85699999999999998</v>
          </cell>
        </row>
        <row r="838">
          <cell r="A838">
            <v>835</v>
          </cell>
          <cell r="B838" t="str">
            <v>1809024</v>
          </cell>
          <cell r="C838">
            <v>43369</v>
          </cell>
          <cell r="D838">
            <v>43371</v>
          </cell>
          <cell r="E838">
            <v>89.01</v>
          </cell>
          <cell r="F838">
            <v>3.16</v>
          </cell>
          <cell r="G838">
            <v>7.33</v>
          </cell>
          <cell r="H838">
            <v>99.5</v>
          </cell>
          <cell r="I838">
            <v>0.85699999999999998</v>
          </cell>
        </row>
        <row r="839">
          <cell r="A839">
            <v>836</v>
          </cell>
          <cell r="B839" t="str">
            <v>1809028</v>
          </cell>
          <cell r="C839">
            <v>43373</v>
          </cell>
          <cell r="D839">
            <v>43375</v>
          </cell>
          <cell r="E839">
            <v>88.65</v>
          </cell>
          <cell r="F839">
            <v>3.34</v>
          </cell>
          <cell r="G839">
            <v>7.51</v>
          </cell>
          <cell r="H839">
            <v>99.500000000000014</v>
          </cell>
          <cell r="I839">
            <v>0.85599999999999998</v>
          </cell>
        </row>
        <row r="840">
          <cell r="A840">
            <v>837</v>
          </cell>
          <cell r="B840" t="str">
            <v>1810002</v>
          </cell>
          <cell r="C840">
            <v>43376</v>
          </cell>
          <cell r="D840">
            <v>43378</v>
          </cell>
          <cell r="E840">
            <v>88.88</v>
          </cell>
          <cell r="F840">
            <v>3.72</v>
          </cell>
          <cell r="G840">
            <v>6.91</v>
          </cell>
          <cell r="H840">
            <v>99.509999999999991</v>
          </cell>
          <cell r="I840">
            <v>0.85799999999999998</v>
          </cell>
        </row>
        <row r="841">
          <cell r="A841">
            <v>838</v>
          </cell>
          <cell r="B841" t="str">
            <v>1810007</v>
          </cell>
          <cell r="C841">
            <v>43383</v>
          </cell>
          <cell r="D841">
            <v>43384</v>
          </cell>
          <cell r="E841">
            <v>87.55</v>
          </cell>
          <cell r="F841">
            <v>4.9000000000000004</v>
          </cell>
          <cell r="G841">
            <v>7.05</v>
          </cell>
          <cell r="H841">
            <v>99.5</v>
          </cell>
          <cell r="I841">
            <v>0.85699999999999998</v>
          </cell>
        </row>
        <row r="842">
          <cell r="A842">
            <v>839</v>
          </cell>
          <cell r="B842" t="str">
            <v>1810011</v>
          </cell>
          <cell r="C842">
            <v>43386</v>
          </cell>
          <cell r="D842">
            <v>43388</v>
          </cell>
          <cell r="E842">
            <v>86.6</v>
          </cell>
          <cell r="F842">
            <v>5.86</v>
          </cell>
          <cell r="G842">
            <v>7.04</v>
          </cell>
          <cell r="H842">
            <v>99.5</v>
          </cell>
          <cell r="I842">
            <v>0.85799999999999998</v>
          </cell>
        </row>
        <row r="843">
          <cell r="A843">
            <v>840</v>
          </cell>
          <cell r="B843" t="str">
            <v>1810015</v>
          </cell>
          <cell r="C843">
            <v>43390</v>
          </cell>
          <cell r="D843">
            <v>43391</v>
          </cell>
          <cell r="E843">
            <v>88.89</v>
          </cell>
          <cell r="F843">
            <v>3.42</v>
          </cell>
          <cell r="G843">
            <v>7.18</v>
          </cell>
          <cell r="H843">
            <v>99.490000000000009</v>
          </cell>
          <cell r="I843">
            <v>0.85899999999999999</v>
          </cell>
        </row>
        <row r="844">
          <cell r="A844">
            <v>841</v>
          </cell>
          <cell r="B844" t="str">
            <v>1810020</v>
          </cell>
          <cell r="C844">
            <v>43394</v>
          </cell>
          <cell r="D844">
            <v>43396</v>
          </cell>
          <cell r="E844">
            <v>88.07</v>
          </cell>
          <cell r="F844">
            <v>4.18</v>
          </cell>
          <cell r="G844">
            <v>7.25</v>
          </cell>
          <cell r="H844">
            <v>99.5</v>
          </cell>
          <cell r="I844">
            <v>0.85699999999999998</v>
          </cell>
        </row>
        <row r="845">
          <cell r="A845">
            <v>842</v>
          </cell>
          <cell r="B845" t="str">
            <v>1810023</v>
          </cell>
          <cell r="C845">
            <v>43397</v>
          </cell>
          <cell r="D845">
            <v>43399</v>
          </cell>
          <cell r="E845">
            <v>87.55</v>
          </cell>
          <cell r="F845">
            <v>5.93</v>
          </cell>
          <cell r="G845">
            <v>6.02</v>
          </cell>
          <cell r="H845">
            <v>99.499999999999986</v>
          </cell>
          <cell r="I845">
            <v>0.85699999999999998</v>
          </cell>
        </row>
        <row r="846">
          <cell r="A846">
            <v>843</v>
          </cell>
          <cell r="B846" t="str">
            <v>1812001</v>
          </cell>
          <cell r="C846">
            <v>43436</v>
          </cell>
          <cell r="D846">
            <v>43438</v>
          </cell>
          <cell r="E846">
            <v>84.49</v>
          </cell>
          <cell r="F846">
            <v>6.87</v>
          </cell>
          <cell r="G846">
            <v>8.14</v>
          </cell>
          <cell r="H846">
            <v>99.5</v>
          </cell>
          <cell r="I846">
            <v>0.85699999999999998</v>
          </cell>
        </row>
        <row r="847">
          <cell r="A847">
            <v>844</v>
          </cell>
          <cell r="B847" t="str">
            <v>1812005</v>
          </cell>
          <cell r="C847">
            <v>43439</v>
          </cell>
          <cell r="D847">
            <v>43440</v>
          </cell>
          <cell r="E847">
            <v>83</v>
          </cell>
          <cell r="F847">
            <v>6.93</v>
          </cell>
          <cell r="G847">
            <v>9.57</v>
          </cell>
          <cell r="H847">
            <v>99.5</v>
          </cell>
          <cell r="I847">
            <v>0.85299999999999998</v>
          </cell>
        </row>
        <row r="848">
          <cell r="A848">
            <v>845</v>
          </cell>
          <cell r="B848" t="str">
            <v>1812010</v>
          </cell>
          <cell r="C848">
            <v>43444</v>
          </cell>
          <cell r="D848">
            <v>43445</v>
          </cell>
          <cell r="E848">
            <v>86.47</v>
          </cell>
          <cell r="F848">
            <v>6.7</v>
          </cell>
          <cell r="G848">
            <v>6.32</v>
          </cell>
          <cell r="H848">
            <v>99.490000000000009</v>
          </cell>
          <cell r="I848">
            <v>0.85799999999999998</v>
          </cell>
        </row>
        <row r="849">
          <cell r="A849">
            <v>846</v>
          </cell>
          <cell r="B849" t="str">
            <v>1812013</v>
          </cell>
          <cell r="C849">
            <v>43446</v>
          </cell>
          <cell r="D849">
            <v>43447</v>
          </cell>
          <cell r="E849">
            <v>86.53</v>
          </cell>
          <cell r="F849">
            <v>6.43</v>
          </cell>
          <cell r="G849">
            <v>6.54</v>
          </cell>
          <cell r="H849">
            <v>99.500000000000014</v>
          </cell>
          <cell r="I849">
            <v>0.85799999999999998</v>
          </cell>
        </row>
        <row r="850">
          <cell r="A850">
            <v>847</v>
          </cell>
          <cell r="B850" t="str">
            <v>1812018</v>
          </cell>
          <cell r="C850">
            <v>43453</v>
          </cell>
          <cell r="D850">
            <v>43453</v>
          </cell>
          <cell r="E850">
            <v>86.39</v>
          </cell>
          <cell r="F850">
            <v>6.48</v>
          </cell>
          <cell r="G850">
            <v>6.64</v>
          </cell>
          <cell r="H850">
            <v>99.51</v>
          </cell>
          <cell r="I850">
            <v>0.8569</v>
          </cell>
        </row>
        <row r="851">
          <cell r="A851">
            <v>848</v>
          </cell>
          <cell r="B851" t="str">
            <v>1812023</v>
          </cell>
          <cell r="C851">
            <v>43457</v>
          </cell>
          <cell r="D851">
            <v>43459</v>
          </cell>
          <cell r="E851">
            <v>87.44</v>
          </cell>
          <cell r="F851">
            <v>3.84</v>
          </cell>
          <cell r="G851">
            <v>8.2200000000000006</v>
          </cell>
          <cell r="H851">
            <v>99.5</v>
          </cell>
          <cell r="I851">
            <v>0.85509000000000002</v>
          </cell>
        </row>
        <row r="852">
          <cell r="A852">
            <v>849</v>
          </cell>
          <cell r="B852" t="str">
            <v>1812027</v>
          </cell>
          <cell r="C852">
            <v>43461</v>
          </cell>
          <cell r="D852">
            <v>43461</v>
          </cell>
          <cell r="E852">
            <v>86.37</v>
          </cell>
          <cell r="F852">
            <v>6.61</v>
          </cell>
          <cell r="G852">
            <v>6.52</v>
          </cell>
          <cell r="H852">
            <v>99.5</v>
          </cell>
          <cell r="I852">
            <v>0.85799999999999998</v>
          </cell>
        </row>
        <row r="853">
          <cell r="A853">
            <v>850</v>
          </cell>
          <cell r="B853" t="str">
            <v>1812031</v>
          </cell>
          <cell r="C853">
            <v>43464</v>
          </cell>
          <cell r="D853">
            <v>43472</v>
          </cell>
          <cell r="E853">
            <v>85.15</v>
          </cell>
          <cell r="F853">
            <v>7.13</v>
          </cell>
          <cell r="G853">
            <v>7.22</v>
          </cell>
          <cell r="H853">
            <v>99.5</v>
          </cell>
          <cell r="I853">
            <v>0.85599999999999998</v>
          </cell>
        </row>
        <row r="854">
          <cell r="A854">
            <v>851</v>
          </cell>
          <cell r="B854" t="str">
            <v>1812032</v>
          </cell>
          <cell r="C854">
            <v>43102</v>
          </cell>
          <cell r="D854">
            <v>43472</v>
          </cell>
          <cell r="E854">
            <v>85.98</v>
          </cell>
          <cell r="F854">
            <v>7.59</v>
          </cell>
          <cell r="G854">
            <v>5.93</v>
          </cell>
          <cell r="H854">
            <v>99.5</v>
          </cell>
          <cell r="I854">
            <v>0.85699999999999998</v>
          </cell>
        </row>
        <row r="855">
          <cell r="A855">
            <v>852</v>
          </cell>
          <cell r="B855" t="str">
            <v>1901005</v>
          </cell>
          <cell r="C855">
            <v>43471</v>
          </cell>
          <cell r="D855">
            <v>43472</v>
          </cell>
          <cell r="E855">
            <v>85.27</v>
          </cell>
          <cell r="F855">
            <v>7.13</v>
          </cell>
          <cell r="G855">
            <v>7.1</v>
          </cell>
          <cell r="H855">
            <v>99.499999999999986</v>
          </cell>
          <cell r="I855">
            <v>0.85699999999999998</v>
          </cell>
        </row>
        <row r="856">
          <cell r="A856">
            <v>853</v>
          </cell>
          <cell r="B856" t="str">
            <v>1901008</v>
          </cell>
          <cell r="C856">
            <v>43474</v>
          </cell>
          <cell r="D856">
            <v>43474</v>
          </cell>
          <cell r="E856">
            <v>83.58</v>
          </cell>
          <cell r="F856">
            <v>7.02</v>
          </cell>
          <cell r="G856">
            <v>8.9</v>
          </cell>
          <cell r="H856">
            <v>99.5</v>
          </cell>
          <cell r="I856">
            <v>0.85431999999999997</v>
          </cell>
        </row>
        <row r="857">
          <cell r="A857">
            <v>854</v>
          </cell>
          <cell r="B857" t="str">
            <v>1901013</v>
          </cell>
          <cell r="C857">
            <v>43478</v>
          </cell>
          <cell r="D857">
            <v>43480</v>
          </cell>
          <cell r="E857">
            <v>85.61</v>
          </cell>
          <cell r="F857">
            <v>6.88</v>
          </cell>
          <cell r="G857">
            <v>7.02</v>
          </cell>
          <cell r="H857">
            <v>99.509999999999991</v>
          </cell>
          <cell r="I857">
            <v>0.85699999999999998</v>
          </cell>
        </row>
        <row r="858">
          <cell r="A858">
            <v>855</v>
          </cell>
          <cell r="B858" t="str">
            <v>1901017</v>
          </cell>
          <cell r="C858">
            <v>43481</v>
          </cell>
          <cell r="D858">
            <v>43482</v>
          </cell>
          <cell r="E858">
            <v>86.17</v>
          </cell>
          <cell r="F858">
            <v>6.65</v>
          </cell>
          <cell r="G858">
            <v>6.68</v>
          </cell>
          <cell r="H858">
            <v>99.5</v>
          </cell>
          <cell r="I858">
            <v>0.85740000000000005</v>
          </cell>
        </row>
        <row r="859">
          <cell r="A859">
            <v>856</v>
          </cell>
          <cell r="B859" t="str">
            <v>1901021</v>
          </cell>
          <cell r="C859">
            <v>43485</v>
          </cell>
          <cell r="D859">
            <v>43486</v>
          </cell>
          <cell r="E859">
            <v>85.34</v>
          </cell>
          <cell r="F859">
            <v>6.15</v>
          </cell>
          <cell r="G859">
            <v>8.01</v>
          </cell>
          <cell r="H859">
            <v>99.500000000000014</v>
          </cell>
          <cell r="I859">
            <v>0.85433999999999999</v>
          </cell>
        </row>
        <row r="860">
          <cell r="A860">
            <v>857</v>
          </cell>
          <cell r="B860" t="str">
            <v>1901025</v>
          </cell>
          <cell r="C860">
            <v>43488</v>
          </cell>
          <cell r="D860">
            <v>43489</v>
          </cell>
          <cell r="E860">
            <v>86.71</v>
          </cell>
          <cell r="F860">
            <v>6.56</v>
          </cell>
          <cell r="G860">
            <v>6.23</v>
          </cell>
          <cell r="H860">
            <v>99.5</v>
          </cell>
          <cell r="I860">
            <v>0.85751999999999995</v>
          </cell>
        </row>
        <row r="861">
          <cell r="A861">
            <v>858</v>
          </cell>
          <cell r="B861" t="str">
            <v>1901030</v>
          </cell>
          <cell r="C861">
            <v>43492</v>
          </cell>
          <cell r="D861">
            <v>43493</v>
          </cell>
          <cell r="E861">
            <v>85.19</v>
          </cell>
          <cell r="F861">
            <v>6.09</v>
          </cell>
          <cell r="G861">
            <v>8.2200000000000006</v>
          </cell>
          <cell r="H861">
            <v>99.5</v>
          </cell>
          <cell r="I861">
            <v>0.85411999999999999</v>
          </cell>
        </row>
        <row r="862">
          <cell r="A862">
            <v>859</v>
          </cell>
          <cell r="B862" t="str">
            <v>1901033</v>
          </cell>
          <cell r="C862">
            <v>43495</v>
          </cell>
          <cell r="D862">
            <v>43495</v>
          </cell>
          <cell r="E862">
            <v>86.2</v>
          </cell>
          <cell r="F862">
            <v>5.65</v>
          </cell>
          <cell r="G862">
            <v>7.65</v>
          </cell>
          <cell r="H862">
            <v>99.500000000000014</v>
          </cell>
          <cell r="I862">
            <v>0.85779000000000005</v>
          </cell>
        </row>
        <row r="863">
          <cell r="A863">
            <v>860</v>
          </cell>
          <cell r="B863" t="str">
            <v>1902003</v>
          </cell>
          <cell r="C863">
            <v>43499</v>
          </cell>
          <cell r="D863">
            <v>43500</v>
          </cell>
          <cell r="E863">
            <v>86.15</v>
          </cell>
          <cell r="F863">
            <v>6.1</v>
          </cell>
          <cell r="G863">
            <v>7.25</v>
          </cell>
          <cell r="H863">
            <v>99.5</v>
          </cell>
          <cell r="I863">
            <v>0.85629999999999995</v>
          </cell>
        </row>
        <row r="864">
          <cell r="A864">
            <v>861</v>
          </cell>
          <cell r="B864" t="str">
            <v>1902007</v>
          </cell>
          <cell r="C864">
            <v>43502</v>
          </cell>
          <cell r="D864">
            <v>43503</v>
          </cell>
          <cell r="E864">
            <v>85.88</v>
          </cell>
          <cell r="F864">
            <v>6.42</v>
          </cell>
          <cell r="G864">
            <v>7.2</v>
          </cell>
          <cell r="H864">
            <v>99.5</v>
          </cell>
          <cell r="I864">
            <v>0.85629999999999995</v>
          </cell>
        </row>
        <row r="865">
          <cell r="A865">
            <v>862</v>
          </cell>
          <cell r="B865" t="str">
            <v>1902011</v>
          </cell>
          <cell r="C865">
            <v>43506</v>
          </cell>
          <cell r="D865">
            <v>43508</v>
          </cell>
          <cell r="E865">
            <v>86.06</v>
          </cell>
          <cell r="F865">
            <v>6.52</v>
          </cell>
          <cell r="G865">
            <v>6.93</v>
          </cell>
          <cell r="H865">
            <v>99.509999999999991</v>
          </cell>
          <cell r="I865">
            <v>0.85424999999999995</v>
          </cell>
        </row>
        <row r="866">
          <cell r="A866">
            <v>863</v>
          </cell>
          <cell r="B866" t="str">
            <v>1902015</v>
          </cell>
          <cell r="C866">
            <v>43509</v>
          </cell>
          <cell r="D866">
            <v>43510</v>
          </cell>
          <cell r="E866">
            <v>86.41</v>
          </cell>
          <cell r="F866">
            <v>7.44</v>
          </cell>
          <cell r="G866">
            <v>5.65</v>
          </cell>
          <cell r="H866">
            <v>99.5</v>
          </cell>
          <cell r="I866">
            <v>0.85599999999999998</v>
          </cell>
        </row>
        <row r="867">
          <cell r="A867">
            <v>864</v>
          </cell>
          <cell r="B867" t="str">
            <v>1902019</v>
          </cell>
          <cell r="C867">
            <v>43513</v>
          </cell>
          <cell r="D867">
            <v>43514</v>
          </cell>
          <cell r="E867">
            <v>84.67</v>
          </cell>
          <cell r="F867">
            <v>7.37</v>
          </cell>
          <cell r="G867">
            <v>7.46</v>
          </cell>
          <cell r="H867">
            <v>99.5</v>
          </cell>
          <cell r="I867">
            <v>0.85428000000000004</v>
          </cell>
        </row>
        <row r="868">
          <cell r="A868">
            <v>865</v>
          </cell>
          <cell r="B868" t="str">
            <v>1902028</v>
          </cell>
          <cell r="C868">
            <v>43520</v>
          </cell>
          <cell r="D868">
            <v>43521</v>
          </cell>
          <cell r="E868">
            <v>88.21</v>
          </cell>
          <cell r="F868">
            <v>6.47</v>
          </cell>
          <cell r="G868">
            <v>4.82</v>
          </cell>
          <cell r="H868">
            <v>99.5</v>
          </cell>
          <cell r="I868">
            <v>0.85799999999999998</v>
          </cell>
        </row>
        <row r="869">
          <cell r="A869">
            <v>866</v>
          </cell>
          <cell r="B869" t="str">
            <v>1902032</v>
          </cell>
          <cell r="C869">
            <v>43523</v>
          </cell>
          <cell r="D869">
            <v>43525</v>
          </cell>
          <cell r="E869">
            <v>88.16</v>
          </cell>
          <cell r="F869">
            <v>4.76</v>
          </cell>
          <cell r="G869">
            <v>6.58</v>
          </cell>
          <cell r="H869">
            <v>99.5</v>
          </cell>
          <cell r="I869">
            <v>0.85499999999999998</v>
          </cell>
        </row>
        <row r="870">
          <cell r="A870">
            <v>867</v>
          </cell>
          <cell r="B870" t="str">
            <v>1903002</v>
          </cell>
          <cell r="C870">
            <v>43527</v>
          </cell>
          <cell r="D870">
            <v>43528</v>
          </cell>
          <cell r="E870">
            <v>88.95</v>
          </cell>
          <cell r="F870">
            <v>5.65</v>
          </cell>
          <cell r="G870">
            <v>4.9000000000000004</v>
          </cell>
          <cell r="H870">
            <v>99.500000000000014</v>
          </cell>
          <cell r="I870">
            <v>0.85799999999999998</v>
          </cell>
        </row>
        <row r="871">
          <cell r="A871">
            <v>868</v>
          </cell>
          <cell r="B871" t="str">
            <v>1903006</v>
          </cell>
          <cell r="C871">
            <v>43530</v>
          </cell>
          <cell r="D871">
            <v>43531</v>
          </cell>
          <cell r="E871">
            <v>89.37</v>
          </cell>
          <cell r="F871">
            <v>5.85</v>
          </cell>
          <cell r="G871">
            <v>4.28</v>
          </cell>
          <cell r="H871">
            <v>99.5</v>
          </cell>
          <cell r="I871">
            <v>0.85799999999999998</v>
          </cell>
        </row>
        <row r="872">
          <cell r="A872">
            <v>869</v>
          </cell>
          <cell r="B872" t="str">
            <v>1903010</v>
          </cell>
          <cell r="C872">
            <v>43534</v>
          </cell>
          <cell r="D872">
            <v>43536</v>
          </cell>
          <cell r="E872">
            <v>88.51</v>
          </cell>
          <cell r="F872">
            <v>5.34</v>
          </cell>
          <cell r="G872">
            <v>5.66</v>
          </cell>
          <cell r="H872">
            <v>99.51</v>
          </cell>
          <cell r="I872">
            <v>0.85699999999999998</v>
          </cell>
        </row>
        <row r="873">
          <cell r="A873">
            <v>870</v>
          </cell>
          <cell r="B873" t="str">
            <v>1903015</v>
          </cell>
          <cell r="C873">
            <v>43541</v>
          </cell>
          <cell r="D873">
            <v>43542</v>
          </cell>
          <cell r="E873">
            <v>87.58</v>
          </cell>
          <cell r="F873">
            <v>6.34</v>
          </cell>
          <cell r="G873">
            <v>5.58</v>
          </cell>
          <cell r="H873">
            <v>99.5</v>
          </cell>
          <cell r="I873">
            <v>0.86</v>
          </cell>
        </row>
        <row r="874">
          <cell r="A874">
            <v>871</v>
          </cell>
          <cell r="B874" t="str">
            <v>1903022</v>
          </cell>
          <cell r="C874">
            <v>43548</v>
          </cell>
          <cell r="D874">
            <v>43549</v>
          </cell>
          <cell r="E874">
            <v>86.5</v>
          </cell>
          <cell r="F874">
            <v>6.76</v>
          </cell>
          <cell r="G874">
            <v>6.24</v>
          </cell>
          <cell r="H874">
            <v>99.5</v>
          </cell>
          <cell r="I874">
            <v>0.85799999999999998</v>
          </cell>
        </row>
        <row r="875">
          <cell r="A875">
            <v>872</v>
          </cell>
          <cell r="B875" t="str">
            <v>1903026</v>
          </cell>
          <cell r="C875">
            <v>43551</v>
          </cell>
          <cell r="D875">
            <v>43553</v>
          </cell>
          <cell r="E875">
            <v>86.69</v>
          </cell>
          <cell r="F875">
            <v>5.9</v>
          </cell>
          <cell r="G875">
            <v>6.81</v>
          </cell>
          <cell r="H875">
            <v>99.4</v>
          </cell>
          <cell r="I875">
            <v>0.85699999999999998</v>
          </cell>
        </row>
        <row r="876">
          <cell r="A876">
            <v>873</v>
          </cell>
          <cell r="B876" t="str">
            <v>1903030</v>
          </cell>
          <cell r="C876">
            <v>43555</v>
          </cell>
          <cell r="D876">
            <v>43556</v>
          </cell>
          <cell r="E876">
            <v>87.35</v>
          </cell>
          <cell r="F876">
            <v>5.19</v>
          </cell>
          <cell r="G876">
            <v>6.96</v>
          </cell>
          <cell r="H876">
            <v>99.499999999999986</v>
          </cell>
          <cell r="I876">
            <v>0.85799999999999998</v>
          </cell>
        </row>
        <row r="877">
          <cell r="A877">
            <v>874</v>
          </cell>
          <cell r="B877" t="str">
            <v>1904002</v>
          </cell>
          <cell r="C877">
            <v>43558</v>
          </cell>
          <cell r="D877">
            <v>43560</v>
          </cell>
          <cell r="E877">
            <v>87.7</v>
          </cell>
          <cell r="F877">
            <v>5.45</v>
          </cell>
          <cell r="G877">
            <v>6.35</v>
          </cell>
          <cell r="H877">
            <v>99.5</v>
          </cell>
          <cell r="I877">
            <v>0.85799999999999998</v>
          </cell>
        </row>
        <row r="878">
          <cell r="A878">
            <v>875</v>
          </cell>
          <cell r="B878" t="str">
            <v>1904007</v>
          </cell>
          <cell r="C878">
            <v>43562</v>
          </cell>
          <cell r="D878">
            <v>43564</v>
          </cell>
          <cell r="E878">
            <v>87.1</v>
          </cell>
          <cell r="F878">
            <v>5.91</v>
          </cell>
          <cell r="G878">
            <v>6.49</v>
          </cell>
          <cell r="H878">
            <v>99.499999999999986</v>
          </cell>
          <cell r="I878">
            <v>0.85599999999999998</v>
          </cell>
        </row>
        <row r="879">
          <cell r="A879">
            <v>876</v>
          </cell>
          <cell r="B879" t="str">
            <v>1904010</v>
          </cell>
          <cell r="C879">
            <v>43565</v>
          </cell>
          <cell r="D879">
            <v>43566</v>
          </cell>
          <cell r="E879">
            <v>87.01</v>
          </cell>
          <cell r="F879">
            <v>6.01</v>
          </cell>
          <cell r="G879">
            <v>6.49</v>
          </cell>
          <cell r="H879">
            <v>99.51</v>
          </cell>
          <cell r="I879">
            <v>0.85899999999999999</v>
          </cell>
        </row>
        <row r="880">
          <cell r="A880">
            <v>877</v>
          </cell>
          <cell r="B880" t="str">
            <v>1904015</v>
          </cell>
          <cell r="C880">
            <v>43569</v>
          </cell>
          <cell r="D880">
            <v>43571</v>
          </cell>
          <cell r="E880">
            <v>87.26</v>
          </cell>
          <cell r="F880">
            <v>5.94</v>
          </cell>
          <cell r="G880">
            <v>6.3</v>
          </cell>
          <cell r="H880">
            <v>99.5</v>
          </cell>
          <cell r="I880">
            <v>0.85799999999999998</v>
          </cell>
        </row>
        <row r="881">
          <cell r="A881">
            <v>878</v>
          </cell>
          <cell r="B881" t="str">
            <v>1904019</v>
          </cell>
          <cell r="C881">
            <v>43572</v>
          </cell>
          <cell r="D881">
            <v>43574</v>
          </cell>
          <cell r="E881">
            <v>86.56</v>
          </cell>
          <cell r="F881">
            <v>5.57</v>
          </cell>
          <cell r="G881">
            <v>7.38</v>
          </cell>
          <cell r="H881">
            <v>99.509999999999991</v>
          </cell>
          <cell r="I881">
            <v>0.85199999999999998</v>
          </cell>
        </row>
        <row r="882">
          <cell r="A882">
            <v>879</v>
          </cell>
          <cell r="B882" t="str">
            <v>1904022</v>
          </cell>
          <cell r="C882">
            <v>43575</v>
          </cell>
          <cell r="D882">
            <v>43579</v>
          </cell>
          <cell r="E882">
            <v>87.03</v>
          </cell>
          <cell r="F882">
            <v>5.7</v>
          </cell>
          <cell r="G882">
            <v>6.77</v>
          </cell>
          <cell r="H882">
            <v>99.5</v>
          </cell>
          <cell r="I882">
            <v>0.85799999999999998</v>
          </cell>
        </row>
        <row r="883">
          <cell r="A883">
            <v>880</v>
          </cell>
          <cell r="B883" t="str">
            <v>1904024</v>
          </cell>
          <cell r="C883">
            <v>43576</v>
          </cell>
          <cell r="D883">
            <v>43579</v>
          </cell>
          <cell r="E883">
            <v>86.69</v>
          </cell>
          <cell r="F883">
            <v>5.95</v>
          </cell>
          <cell r="G883">
            <v>6.86</v>
          </cell>
          <cell r="H883">
            <v>99.5</v>
          </cell>
          <cell r="I883">
            <v>0.85499999999999998</v>
          </cell>
        </row>
        <row r="884">
          <cell r="A884">
            <v>881</v>
          </cell>
          <cell r="B884" t="str">
            <v>1904027</v>
          </cell>
          <cell r="C884">
            <v>43579</v>
          </cell>
          <cell r="D884">
            <v>43581</v>
          </cell>
          <cell r="E884">
            <v>86.31</v>
          </cell>
          <cell r="F884">
            <v>5.43</v>
          </cell>
          <cell r="G884">
            <v>7.76</v>
          </cell>
          <cell r="H884">
            <v>99.500000000000014</v>
          </cell>
          <cell r="I884">
            <v>0.85499999999999998</v>
          </cell>
        </row>
        <row r="885">
          <cell r="A885">
            <v>882</v>
          </cell>
          <cell r="B885" t="str">
            <v>1904033</v>
          </cell>
          <cell r="C885">
            <v>43584</v>
          </cell>
          <cell r="D885">
            <v>43585</v>
          </cell>
          <cell r="E885">
            <v>86.41</v>
          </cell>
          <cell r="F885">
            <v>5.87</v>
          </cell>
          <cell r="G885">
            <v>7.22</v>
          </cell>
          <cell r="H885">
            <v>99.5</v>
          </cell>
          <cell r="I885">
            <v>0.85799999999999998</v>
          </cell>
        </row>
        <row r="886">
          <cell r="A886">
            <v>883</v>
          </cell>
          <cell r="B886" t="str">
            <v>1905001</v>
          </cell>
          <cell r="C886">
            <v>43586</v>
          </cell>
          <cell r="D886">
            <v>43592</v>
          </cell>
          <cell r="E886">
            <v>85.71</v>
          </cell>
          <cell r="F886">
            <v>6</v>
          </cell>
          <cell r="G886">
            <v>7.79</v>
          </cell>
          <cell r="H886">
            <v>99.5</v>
          </cell>
          <cell r="I886">
            <v>0.85399999999999998</v>
          </cell>
        </row>
        <row r="887">
          <cell r="A887">
            <v>884</v>
          </cell>
          <cell r="B887" t="str">
            <v>1905005</v>
          </cell>
          <cell r="C887">
            <v>43590</v>
          </cell>
          <cell r="D887">
            <v>43592</v>
          </cell>
          <cell r="E887">
            <v>86.01</v>
          </cell>
          <cell r="F887">
            <v>6.14</v>
          </cell>
          <cell r="G887">
            <v>7.36</v>
          </cell>
          <cell r="H887">
            <v>99.51</v>
          </cell>
          <cell r="I887">
            <v>0.85699999999999998</v>
          </cell>
        </row>
        <row r="888">
          <cell r="A888">
            <v>885</v>
          </cell>
          <cell r="B888" t="str">
            <v>1905009</v>
          </cell>
          <cell r="C888">
            <v>43593</v>
          </cell>
          <cell r="D888">
            <v>43594</v>
          </cell>
          <cell r="E888">
            <v>85.34</v>
          </cell>
          <cell r="F888">
            <v>5.6</v>
          </cell>
          <cell r="G888">
            <v>8.56</v>
          </cell>
          <cell r="H888">
            <v>99.5</v>
          </cell>
          <cell r="I888">
            <v>0.85599999999999998</v>
          </cell>
        </row>
        <row r="889">
          <cell r="A889">
            <v>886</v>
          </cell>
          <cell r="B889" t="str">
            <v>1905013</v>
          </cell>
          <cell r="C889">
            <v>43597</v>
          </cell>
          <cell r="D889">
            <v>43599</v>
          </cell>
          <cell r="E889">
            <v>85.97</v>
          </cell>
          <cell r="F889">
            <v>6.15</v>
          </cell>
          <cell r="G889">
            <v>7.37</v>
          </cell>
          <cell r="H889">
            <v>99.490000000000009</v>
          </cell>
          <cell r="I889">
            <v>0.85499999999999998</v>
          </cell>
        </row>
        <row r="890">
          <cell r="A890">
            <v>887</v>
          </cell>
          <cell r="B890" t="str">
            <v>1905018</v>
          </cell>
          <cell r="C890">
            <v>43604</v>
          </cell>
          <cell r="D890">
            <v>43606</v>
          </cell>
          <cell r="E890">
            <v>84.93</v>
          </cell>
          <cell r="F890">
            <v>7.08</v>
          </cell>
          <cell r="G890">
            <v>7.49</v>
          </cell>
          <cell r="H890">
            <v>99.5</v>
          </cell>
          <cell r="I890">
            <v>0.85499999999999998</v>
          </cell>
        </row>
        <row r="891">
          <cell r="A891">
            <v>888</v>
          </cell>
          <cell r="B891" t="str">
            <v>1905022</v>
          </cell>
          <cell r="C891">
            <v>43607</v>
          </cell>
          <cell r="D891">
            <v>43609</v>
          </cell>
          <cell r="E891">
            <v>84.32</v>
          </cell>
          <cell r="F891">
            <v>7.72</v>
          </cell>
          <cell r="G891">
            <v>7.47</v>
          </cell>
          <cell r="H891">
            <v>99.509999999999991</v>
          </cell>
          <cell r="I891">
            <v>0.85499999999999998</v>
          </cell>
        </row>
        <row r="892">
          <cell r="A892">
            <v>889</v>
          </cell>
          <cell r="B892" t="str">
            <v>1905027</v>
          </cell>
          <cell r="C892">
            <v>43614</v>
          </cell>
          <cell r="D892">
            <v>43615</v>
          </cell>
          <cell r="E892">
            <v>84.96</v>
          </cell>
          <cell r="F892">
            <v>5.94</v>
          </cell>
          <cell r="G892">
            <v>8.6</v>
          </cell>
          <cell r="H892">
            <v>99.499999999999986</v>
          </cell>
          <cell r="I892">
            <v>0.85199999999999998</v>
          </cell>
        </row>
        <row r="893">
          <cell r="A893">
            <v>890</v>
          </cell>
          <cell r="B893" t="str">
            <v>1906003</v>
          </cell>
          <cell r="C893">
            <v>43625</v>
          </cell>
          <cell r="D893">
            <v>43627</v>
          </cell>
          <cell r="E893">
            <v>87.97</v>
          </cell>
          <cell r="F893">
            <v>4.17</v>
          </cell>
          <cell r="G893">
            <v>7.36</v>
          </cell>
          <cell r="H893">
            <v>99.5</v>
          </cell>
          <cell r="I893">
            <v>0.85599999999999998</v>
          </cell>
        </row>
        <row r="894">
          <cell r="A894">
            <v>891</v>
          </cell>
          <cell r="B894" t="str">
            <v>1906007</v>
          </cell>
          <cell r="C894">
            <v>43628</v>
          </cell>
          <cell r="D894">
            <v>43630</v>
          </cell>
          <cell r="E894">
            <v>88.48</v>
          </cell>
          <cell r="F894">
            <v>3.65</v>
          </cell>
          <cell r="G894">
            <v>7.38</v>
          </cell>
          <cell r="H894">
            <v>99.51</v>
          </cell>
          <cell r="I894">
            <v>0.85599999999999998</v>
          </cell>
        </row>
        <row r="895">
          <cell r="A895">
            <v>892</v>
          </cell>
          <cell r="B895" t="str">
            <v>1906010</v>
          </cell>
          <cell r="C895">
            <v>43635</v>
          </cell>
          <cell r="D895">
            <v>43636</v>
          </cell>
          <cell r="E895">
            <v>87.21</v>
          </cell>
          <cell r="F895">
            <v>4.09</v>
          </cell>
          <cell r="G895">
            <v>8.1999999999999993</v>
          </cell>
          <cell r="H895">
            <v>99.5</v>
          </cell>
          <cell r="I895">
            <v>0.85799999999999998</v>
          </cell>
        </row>
        <row r="896">
          <cell r="A896">
            <v>893</v>
          </cell>
          <cell r="B896" t="str">
            <v>1906015</v>
          </cell>
          <cell r="C896">
            <v>43639</v>
          </cell>
          <cell r="D896">
            <v>43640</v>
          </cell>
          <cell r="E896">
            <v>85.3</v>
          </cell>
          <cell r="F896">
            <v>6.01</v>
          </cell>
          <cell r="G896">
            <v>8.18</v>
          </cell>
          <cell r="H896">
            <v>99.490000000000009</v>
          </cell>
          <cell r="I896">
            <v>0.85599999999999998</v>
          </cell>
        </row>
        <row r="897">
          <cell r="A897">
            <v>894</v>
          </cell>
          <cell r="B897" t="str">
            <v>1906019</v>
          </cell>
          <cell r="C897">
            <v>43642</v>
          </cell>
          <cell r="D897">
            <v>43644</v>
          </cell>
          <cell r="E897">
            <v>84.21</v>
          </cell>
          <cell r="F897">
            <v>7.61</v>
          </cell>
          <cell r="G897">
            <v>7.68</v>
          </cell>
          <cell r="H897">
            <v>99.5</v>
          </cell>
          <cell r="I897">
            <v>0.85499999999999998</v>
          </cell>
        </row>
        <row r="898">
          <cell r="A898">
            <v>895</v>
          </cell>
          <cell r="B898" t="str">
            <v>1907001</v>
          </cell>
          <cell r="C898">
            <v>43649</v>
          </cell>
          <cell r="D898">
            <v>43650</v>
          </cell>
          <cell r="E898">
            <v>83.76</v>
          </cell>
          <cell r="F898">
            <v>7.36</v>
          </cell>
          <cell r="G898">
            <v>8.39</v>
          </cell>
          <cell r="H898">
            <v>99.51</v>
          </cell>
          <cell r="I898">
            <v>0.85399999999999998</v>
          </cell>
        </row>
        <row r="899">
          <cell r="A899">
            <v>896</v>
          </cell>
          <cell r="B899" t="str">
            <v>1907005</v>
          </cell>
          <cell r="C899">
            <v>43653</v>
          </cell>
          <cell r="D899">
            <v>43654</v>
          </cell>
          <cell r="E899">
            <v>85.6</v>
          </cell>
          <cell r="F899">
            <v>6.11</v>
          </cell>
          <cell r="G899">
            <v>7.79</v>
          </cell>
          <cell r="H899">
            <v>99.5</v>
          </cell>
          <cell r="I899">
            <v>0.85599999999999998</v>
          </cell>
        </row>
        <row r="900">
          <cell r="A900">
            <v>897</v>
          </cell>
          <cell r="B900" t="str">
            <v>1907008</v>
          </cell>
          <cell r="C900">
            <v>43656</v>
          </cell>
          <cell r="D900">
            <v>43662</v>
          </cell>
          <cell r="E900">
            <v>86.19</v>
          </cell>
          <cell r="F900">
            <v>4.67</v>
          </cell>
          <cell r="G900">
            <v>8.64</v>
          </cell>
          <cell r="H900">
            <v>99.5</v>
          </cell>
          <cell r="I900">
            <v>0.85499999999999998</v>
          </cell>
        </row>
        <row r="901">
          <cell r="A901">
            <v>898</v>
          </cell>
          <cell r="B901" t="str">
            <v>1907010</v>
          </cell>
          <cell r="C901">
            <v>43660</v>
          </cell>
          <cell r="D901">
            <v>43662</v>
          </cell>
          <cell r="E901">
            <v>85.61</v>
          </cell>
          <cell r="F901">
            <v>4.43</v>
          </cell>
          <cell r="G901">
            <v>9.4499999999999993</v>
          </cell>
          <cell r="H901">
            <v>99.49</v>
          </cell>
          <cell r="I901">
            <v>0.85399999999999998</v>
          </cell>
        </row>
        <row r="902">
          <cell r="A902">
            <v>899</v>
          </cell>
          <cell r="B902" t="str">
            <v>1907023</v>
          </cell>
          <cell r="C902">
            <v>43675</v>
          </cell>
          <cell r="D902">
            <v>43677</v>
          </cell>
          <cell r="E902">
            <v>86.66</v>
          </cell>
          <cell r="F902">
            <v>4.68</v>
          </cell>
          <cell r="G902">
            <v>8.16</v>
          </cell>
          <cell r="H902">
            <v>99.5</v>
          </cell>
          <cell r="I902">
            <v>0.85499999999999998</v>
          </cell>
        </row>
        <row r="903">
          <cell r="A903">
            <v>900</v>
          </cell>
          <cell r="B903" t="str">
            <v>1907026</v>
          </cell>
          <cell r="C903">
            <v>43677</v>
          </cell>
          <cell r="D903">
            <v>43679</v>
          </cell>
          <cell r="E903">
            <v>86.84</v>
          </cell>
          <cell r="F903">
            <v>4.49</v>
          </cell>
          <cell r="G903">
            <v>8.17</v>
          </cell>
          <cell r="H903">
            <v>99.5</v>
          </cell>
          <cell r="I903">
            <v>0.85499999999999998</v>
          </cell>
        </row>
        <row r="904">
          <cell r="A904">
            <v>901</v>
          </cell>
          <cell r="B904" t="str">
            <v>1908003</v>
          </cell>
          <cell r="C904">
            <v>43681</v>
          </cell>
          <cell r="D904">
            <v>43683</v>
          </cell>
          <cell r="E904">
            <v>87.26</v>
          </cell>
          <cell r="F904">
            <v>4.33</v>
          </cell>
          <cell r="G904">
            <v>7.92</v>
          </cell>
          <cell r="H904">
            <v>99.51</v>
          </cell>
          <cell r="I904">
            <v>0.85299999999999998</v>
          </cell>
        </row>
        <row r="905">
          <cell r="A905">
            <v>902</v>
          </cell>
          <cell r="B905" t="str">
            <v>1908004</v>
          </cell>
          <cell r="C905">
            <v>43681</v>
          </cell>
          <cell r="D905">
            <v>43683</v>
          </cell>
          <cell r="E905">
            <v>86.23</v>
          </cell>
          <cell r="F905">
            <v>4.13</v>
          </cell>
          <cell r="G905">
            <v>9.14</v>
          </cell>
          <cell r="H905">
            <v>99.5</v>
          </cell>
          <cell r="I905">
            <v>0.85399999999999998</v>
          </cell>
        </row>
        <row r="906">
          <cell r="A906">
            <v>903</v>
          </cell>
          <cell r="B906" t="str">
            <v>1908007</v>
          </cell>
          <cell r="C906">
            <v>43684</v>
          </cell>
          <cell r="D906">
            <v>43685</v>
          </cell>
          <cell r="E906">
            <v>85.97</v>
          </cell>
          <cell r="F906">
            <v>3.87</v>
          </cell>
          <cell r="G906">
            <v>9.67</v>
          </cell>
          <cell r="H906">
            <v>99.51</v>
          </cell>
          <cell r="I906">
            <v>0.85499999999999998</v>
          </cell>
        </row>
        <row r="907">
          <cell r="A907">
            <v>904</v>
          </cell>
          <cell r="B907" t="str">
            <v>1908010</v>
          </cell>
          <cell r="C907">
            <v>43687</v>
          </cell>
          <cell r="D907">
            <v>43690</v>
          </cell>
          <cell r="E907">
            <v>86.03</v>
          </cell>
          <cell r="F907">
            <v>3.93</v>
          </cell>
          <cell r="G907">
            <v>9.5399999999999991</v>
          </cell>
          <cell r="H907">
            <v>99.5</v>
          </cell>
          <cell r="I907">
            <v>0.85399999999999998</v>
          </cell>
        </row>
        <row r="908">
          <cell r="A908">
            <v>905</v>
          </cell>
          <cell r="B908" t="str">
            <v>1908020</v>
          </cell>
          <cell r="C908">
            <v>43698</v>
          </cell>
          <cell r="D908">
            <v>43700</v>
          </cell>
          <cell r="E908">
            <v>86.67</v>
          </cell>
          <cell r="F908">
            <v>5.31</v>
          </cell>
          <cell r="G908">
            <v>7.53</v>
          </cell>
          <cell r="H908">
            <v>99.51</v>
          </cell>
          <cell r="I908">
            <v>0.85599999999999998</v>
          </cell>
        </row>
        <row r="909">
          <cell r="A909">
            <v>906</v>
          </cell>
          <cell r="B909" t="str">
            <v>1908025</v>
          </cell>
          <cell r="C909">
            <v>43702</v>
          </cell>
          <cell r="D909">
            <v>43704</v>
          </cell>
          <cell r="E909">
            <v>86.4</v>
          </cell>
          <cell r="F909">
            <v>5.25</v>
          </cell>
          <cell r="G909">
            <v>7.85</v>
          </cell>
          <cell r="H909">
            <v>99.5</v>
          </cell>
          <cell r="I909">
            <v>0.85499999999999998</v>
          </cell>
        </row>
        <row r="910">
          <cell r="A910">
            <v>907</v>
          </cell>
          <cell r="B910" t="str">
            <v>1908028</v>
          </cell>
          <cell r="C910">
            <v>43705</v>
          </cell>
          <cell r="D910">
            <v>43707</v>
          </cell>
          <cell r="E910">
            <v>86.12</v>
          </cell>
          <cell r="F910">
            <v>4.8</v>
          </cell>
          <cell r="G910">
            <v>8.58</v>
          </cell>
          <cell r="H910">
            <v>99.5</v>
          </cell>
          <cell r="I910">
            <v>0.85499999999999998</v>
          </cell>
        </row>
        <row r="911">
          <cell r="A911">
            <v>908</v>
          </cell>
          <cell r="B911" t="str">
            <v>1908029</v>
          </cell>
          <cell r="C911">
            <v>43705</v>
          </cell>
          <cell r="D911">
            <v>43707</v>
          </cell>
          <cell r="E911">
            <v>85.79</v>
          </cell>
          <cell r="F911">
            <v>4.3499999999999996</v>
          </cell>
          <cell r="G911">
            <v>9.36</v>
          </cell>
          <cell r="H911">
            <v>99.5</v>
          </cell>
          <cell r="I911">
            <v>0.85399999999999998</v>
          </cell>
        </row>
        <row r="912">
          <cell r="A912">
            <v>909</v>
          </cell>
          <cell r="B912" t="str">
            <v>1909001</v>
          </cell>
          <cell r="C912">
            <v>43731</v>
          </cell>
          <cell r="D912">
            <v>43733</v>
          </cell>
          <cell r="E912">
            <v>85.76</v>
          </cell>
          <cell r="F912">
            <v>5.35</v>
          </cell>
          <cell r="G912">
            <v>8.39</v>
          </cell>
          <cell r="H912">
            <v>99.5</v>
          </cell>
          <cell r="I912">
            <v>0.85599999999999998</v>
          </cell>
        </row>
        <row r="913">
          <cell r="A913">
            <v>910</v>
          </cell>
          <cell r="B913" t="str">
            <v>1909003</v>
          </cell>
          <cell r="C913">
            <v>43733</v>
          </cell>
          <cell r="D913">
            <v>43735</v>
          </cell>
          <cell r="E913">
            <v>85.1</v>
          </cell>
          <cell r="F913">
            <v>5.45</v>
          </cell>
          <cell r="G913">
            <v>8.9499999999999993</v>
          </cell>
          <cell r="H913">
            <v>99.5</v>
          </cell>
          <cell r="I913">
            <v>0.85399999999999998</v>
          </cell>
        </row>
        <row r="914">
          <cell r="A914">
            <v>911</v>
          </cell>
          <cell r="B914" t="str">
            <v>1909008</v>
          </cell>
          <cell r="C914">
            <v>43737</v>
          </cell>
          <cell r="D914">
            <v>43739</v>
          </cell>
          <cell r="E914">
            <v>84.95</v>
          </cell>
          <cell r="F914">
            <v>5.71</v>
          </cell>
          <cell r="G914">
            <v>8.84</v>
          </cell>
          <cell r="H914">
            <v>99.5</v>
          </cell>
          <cell r="I914">
            <v>0.85499999999999998</v>
          </cell>
        </row>
        <row r="915">
          <cell r="A915">
            <v>912</v>
          </cell>
          <cell r="B915" t="str">
            <v>1910001</v>
          </cell>
          <cell r="C915">
            <v>43740</v>
          </cell>
          <cell r="D915">
            <v>43747</v>
          </cell>
          <cell r="E915">
            <v>85.75</v>
          </cell>
          <cell r="F915">
            <v>6</v>
          </cell>
          <cell r="G915">
            <v>7.75</v>
          </cell>
          <cell r="H915">
            <v>99.5</v>
          </cell>
          <cell r="I915">
            <v>0.85399999999999998</v>
          </cell>
        </row>
        <row r="916">
          <cell r="A916">
            <v>913</v>
          </cell>
          <cell r="B916" t="str">
            <v>1912001</v>
          </cell>
          <cell r="C916">
            <v>43801</v>
          </cell>
          <cell r="D916">
            <v>43802</v>
          </cell>
          <cell r="E916">
            <v>87.56</v>
          </cell>
          <cell r="F916">
            <v>3.17</v>
          </cell>
          <cell r="G916">
            <v>8.7799999999999994</v>
          </cell>
          <cell r="H916">
            <v>99.51</v>
          </cell>
          <cell r="I916">
            <v>0.85899999999999999</v>
          </cell>
        </row>
        <row r="917">
          <cell r="A917">
            <v>914</v>
          </cell>
          <cell r="B917" t="str">
            <v>1912004</v>
          </cell>
          <cell r="C917">
            <v>43803</v>
          </cell>
          <cell r="D917">
            <v>43805</v>
          </cell>
          <cell r="E917">
            <v>88.71</v>
          </cell>
          <cell r="F917">
            <v>2.62</v>
          </cell>
          <cell r="G917">
            <v>8.16</v>
          </cell>
          <cell r="H917">
            <v>99.49</v>
          </cell>
          <cell r="I917">
            <v>0.85899999999999999</v>
          </cell>
        </row>
        <row r="918">
          <cell r="A918">
            <v>915</v>
          </cell>
          <cell r="B918" t="str">
            <v>1912008</v>
          </cell>
          <cell r="C918">
            <v>43806</v>
          </cell>
          <cell r="D918">
            <v>43808</v>
          </cell>
          <cell r="E918">
            <v>86.98</v>
          </cell>
          <cell r="F918">
            <v>4.03</v>
          </cell>
          <cell r="G918">
            <v>8.49</v>
          </cell>
          <cell r="H918">
            <v>99.5</v>
          </cell>
          <cell r="I918">
            <v>0.85899999999999999</v>
          </cell>
        </row>
        <row r="919">
          <cell r="A919">
            <v>916</v>
          </cell>
          <cell r="B919" t="str">
            <v>1912012</v>
          </cell>
          <cell r="C919">
            <v>43810</v>
          </cell>
          <cell r="D919">
            <v>43811</v>
          </cell>
          <cell r="E919">
            <v>86.91</v>
          </cell>
          <cell r="F919">
            <v>5.05</v>
          </cell>
          <cell r="G919">
            <v>7.54</v>
          </cell>
          <cell r="H919">
            <v>99.5</v>
          </cell>
          <cell r="I919">
            <v>0.85499999999999998</v>
          </cell>
        </row>
        <row r="920">
          <cell r="A920">
            <v>917</v>
          </cell>
          <cell r="B920" t="str">
            <v>1912017</v>
          </cell>
          <cell r="C920">
            <v>43814</v>
          </cell>
          <cell r="D920">
            <v>43815</v>
          </cell>
          <cell r="E920">
            <v>86.24</v>
          </cell>
          <cell r="F920">
            <v>5.17</v>
          </cell>
          <cell r="G920">
            <v>8.09</v>
          </cell>
          <cell r="H920">
            <v>99.5</v>
          </cell>
          <cell r="I920">
            <v>0.85699999999999998</v>
          </cell>
        </row>
        <row r="921">
          <cell r="A921">
            <v>918</v>
          </cell>
          <cell r="B921" t="str">
            <v>1912020</v>
          </cell>
          <cell r="C921">
            <v>43817</v>
          </cell>
          <cell r="D921">
            <v>43819</v>
          </cell>
          <cell r="E921">
            <v>87.38</v>
          </cell>
          <cell r="F921">
            <v>5.04</v>
          </cell>
          <cell r="G921">
            <v>7.08</v>
          </cell>
          <cell r="H921">
            <v>99.5</v>
          </cell>
          <cell r="I921">
            <v>0.85699999999999998</v>
          </cell>
        </row>
        <row r="922">
          <cell r="A922">
            <v>919</v>
          </cell>
          <cell r="B922" t="str">
            <v>1912025</v>
          </cell>
          <cell r="C922">
            <v>43821</v>
          </cell>
          <cell r="D922">
            <v>43824</v>
          </cell>
          <cell r="E922">
            <v>86.32</v>
          </cell>
          <cell r="F922">
            <v>4.0599999999999996</v>
          </cell>
          <cell r="G922">
            <v>9.11</v>
          </cell>
          <cell r="H922">
            <v>99.49</v>
          </cell>
          <cell r="I922">
            <v>0.85799999999999998</v>
          </cell>
        </row>
        <row r="923">
          <cell r="A923">
            <v>920</v>
          </cell>
          <cell r="B923" t="str">
            <v>2001001</v>
          </cell>
          <cell r="C923">
            <v>43835</v>
          </cell>
          <cell r="D923">
            <v>43837</v>
          </cell>
          <cell r="E923">
            <v>86.83</v>
          </cell>
          <cell r="F923">
            <v>5.76</v>
          </cell>
          <cell r="G923">
            <v>6.91</v>
          </cell>
          <cell r="H923">
            <v>99.5</v>
          </cell>
          <cell r="I923">
            <v>0.85699999999999998</v>
          </cell>
        </row>
        <row r="924">
          <cell r="A924">
            <v>921</v>
          </cell>
          <cell r="B924" t="str">
            <v>2001003</v>
          </cell>
          <cell r="C924">
            <v>43838</v>
          </cell>
          <cell r="D924">
            <v>43840</v>
          </cell>
          <cell r="E924">
            <v>86.39</v>
          </cell>
          <cell r="F924">
            <v>6.66</v>
          </cell>
          <cell r="G924">
            <v>6.46</v>
          </cell>
          <cell r="H924">
            <v>99.509999999999991</v>
          </cell>
          <cell r="I924">
            <v>0.85899999999999999</v>
          </cell>
        </row>
        <row r="925">
          <cell r="A925">
            <v>922</v>
          </cell>
          <cell r="B925" t="str">
            <v>2001008</v>
          </cell>
          <cell r="C925">
            <v>43842</v>
          </cell>
          <cell r="D925">
            <v>43845</v>
          </cell>
          <cell r="E925">
            <v>84.6</v>
          </cell>
          <cell r="F925">
            <v>6.1</v>
          </cell>
          <cell r="G925">
            <v>8.7899999999999991</v>
          </cell>
          <cell r="H925">
            <v>99.489999999999981</v>
          </cell>
          <cell r="I925">
            <v>0.85699999999999998</v>
          </cell>
        </row>
        <row r="926">
          <cell r="A926">
            <v>923</v>
          </cell>
          <cell r="B926" t="str">
            <v>2001011</v>
          </cell>
          <cell r="C926">
            <v>43845</v>
          </cell>
          <cell r="D926">
            <v>43845</v>
          </cell>
          <cell r="E926">
            <v>84.5</v>
          </cell>
          <cell r="F926">
            <v>5.17</v>
          </cell>
          <cell r="G926">
            <v>9.83</v>
          </cell>
          <cell r="H926">
            <v>99.5</v>
          </cell>
          <cell r="I926">
            <v>0.85399999999999998</v>
          </cell>
        </row>
        <row r="927">
          <cell r="A927">
            <v>924</v>
          </cell>
          <cell r="B927" t="str">
            <v>2001016</v>
          </cell>
          <cell r="C927">
            <v>43849</v>
          </cell>
          <cell r="D927">
            <v>43851</v>
          </cell>
          <cell r="E927">
            <v>84.67</v>
          </cell>
          <cell r="F927">
            <v>6.43</v>
          </cell>
          <cell r="G927">
            <v>8.4</v>
          </cell>
          <cell r="H927">
            <v>99.5</v>
          </cell>
          <cell r="I927">
            <v>0.85799999999999998</v>
          </cell>
        </row>
        <row r="928">
          <cell r="A928">
            <v>925</v>
          </cell>
          <cell r="B928" t="str">
            <v>2001021</v>
          </cell>
          <cell r="C928">
            <v>43856</v>
          </cell>
          <cell r="D928">
            <v>43857</v>
          </cell>
          <cell r="E928">
            <v>85.77</v>
          </cell>
          <cell r="F928">
            <v>6.08</v>
          </cell>
          <cell r="G928">
            <v>7.65</v>
          </cell>
          <cell r="H928">
            <v>99.5</v>
          </cell>
          <cell r="I928">
            <v>0.85699999999999998</v>
          </cell>
        </row>
        <row r="929">
          <cell r="A929">
            <v>926</v>
          </cell>
          <cell r="B929" t="str">
            <v>2001023</v>
          </cell>
          <cell r="C929">
            <v>43863</v>
          </cell>
          <cell r="D929">
            <v>43864</v>
          </cell>
          <cell r="E929">
            <v>85.21</v>
          </cell>
          <cell r="F929">
            <v>6.11</v>
          </cell>
          <cell r="G929">
            <v>8.18</v>
          </cell>
          <cell r="H929">
            <v>99.5</v>
          </cell>
          <cell r="I929">
            <v>0.85799999999999998</v>
          </cell>
        </row>
        <row r="930">
          <cell r="A930">
            <v>927</v>
          </cell>
          <cell r="B930" t="str">
            <v>2002008</v>
          </cell>
          <cell r="C930">
            <v>43870</v>
          </cell>
          <cell r="D930">
            <v>43871</v>
          </cell>
          <cell r="E930">
            <v>84.41</v>
          </cell>
          <cell r="F930">
            <v>6.81</v>
          </cell>
          <cell r="G930">
            <v>8.27</v>
          </cell>
          <cell r="H930">
            <v>99.49</v>
          </cell>
          <cell r="I930">
            <v>0.85299999999999998</v>
          </cell>
        </row>
        <row r="931">
          <cell r="A931">
            <v>928</v>
          </cell>
          <cell r="B931" t="str">
            <v>2002015</v>
          </cell>
          <cell r="C931">
            <v>43877</v>
          </cell>
          <cell r="D931">
            <v>43878</v>
          </cell>
          <cell r="E931">
            <v>85.22</v>
          </cell>
          <cell r="F931">
            <v>6.27</v>
          </cell>
          <cell r="G931">
            <v>8</v>
          </cell>
          <cell r="H931">
            <v>99.49</v>
          </cell>
          <cell r="I931">
            <v>0.85599999999999998</v>
          </cell>
        </row>
        <row r="932">
          <cell r="A932">
            <v>929</v>
          </cell>
          <cell r="B932" t="str">
            <v>2002020</v>
          </cell>
          <cell r="C932">
            <v>43891</v>
          </cell>
          <cell r="D932">
            <v>43892</v>
          </cell>
          <cell r="E932">
            <v>85.41</v>
          </cell>
          <cell r="F932">
            <v>5.22</v>
          </cell>
          <cell r="G932">
            <v>8.8699999999999992</v>
          </cell>
          <cell r="H932">
            <v>99.5</v>
          </cell>
          <cell r="I932">
            <v>0.85399999999999998</v>
          </cell>
        </row>
        <row r="933">
          <cell r="A933">
            <v>930</v>
          </cell>
          <cell r="B933" t="str">
            <v>2003004</v>
          </cell>
          <cell r="C933">
            <v>43894</v>
          </cell>
          <cell r="D933">
            <v>43895</v>
          </cell>
          <cell r="E933">
            <v>86.1</v>
          </cell>
          <cell r="F933">
            <v>5.61</v>
          </cell>
          <cell r="G933">
            <v>7.8</v>
          </cell>
          <cell r="H933">
            <v>99.509999999999991</v>
          </cell>
          <cell r="I933">
            <v>0.85399999999999998</v>
          </cell>
        </row>
        <row r="934">
          <cell r="A934">
            <v>931</v>
          </cell>
          <cell r="B934" t="str">
            <v>2003009</v>
          </cell>
          <cell r="C934">
            <v>43898</v>
          </cell>
          <cell r="D934">
            <v>43899</v>
          </cell>
          <cell r="E934">
            <v>85.2</v>
          </cell>
          <cell r="F934">
            <v>6.17</v>
          </cell>
          <cell r="G934">
            <v>8.1300000000000008</v>
          </cell>
          <cell r="H934">
            <v>99.5</v>
          </cell>
          <cell r="I934">
            <v>0.85599999999999998</v>
          </cell>
        </row>
        <row r="935">
          <cell r="A935">
            <v>932</v>
          </cell>
          <cell r="B935" t="str">
            <v>2003011</v>
          </cell>
          <cell r="C935">
            <v>43900</v>
          </cell>
          <cell r="D935">
            <v>43902</v>
          </cell>
          <cell r="E935">
            <v>84.29</v>
          </cell>
          <cell r="F935">
            <v>6.19</v>
          </cell>
          <cell r="G935">
            <v>9.02</v>
          </cell>
          <cell r="H935">
            <v>99.5</v>
          </cell>
          <cell r="I935">
            <v>0.85299999999999998</v>
          </cell>
        </row>
        <row r="936">
          <cell r="A936">
            <v>933</v>
          </cell>
          <cell r="B936" t="str">
            <v>2003017</v>
          </cell>
          <cell r="C936">
            <v>43905</v>
          </cell>
          <cell r="D936">
            <v>43906</v>
          </cell>
          <cell r="E936">
            <v>86</v>
          </cell>
          <cell r="F936">
            <v>6.36</v>
          </cell>
          <cell r="G936">
            <v>7.14</v>
          </cell>
          <cell r="H936">
            <v>99.5</v>
          </cell>
          <cell r="I936">
            <v>0.85399999999999998</v>
          </cell>
        </row>
        <row r="937">
          <cell r="A937">
            <v>934</v>
          </cell>
          <cell r="B937" t="str">
            <v>2003019</v>
          </cell>
          <cell r="C937">
            <v>43908</v>
          </cell>
          <cell r="D937">
            <v>43909</v>
          </cell>
          <cell r="E937">
            <v>84.27</v>
          </cell>
          <cell r="F937">
            <v>6.18</v>
          </cell>
          <cell r="G937">
            <v>9.0500000000000007</v>
          </cell>
          <cell r="H937">
            <v>99.499999999999986</v>
          </cell>
          <cell r="I937">
            <v>0.85399999999999998</v>
          </cell>
        </row>
        <row r="938">
          <cell r="A938">
            <v>935</v>
          </cell>
          <cell r="B938" t="str">
            <v>2003023</v>
          </cell>
          <cell r="C938">
            <v>43912</v>
          </cell>
          <cell r="D938">
            <v>43913</v>
          </cell>
          <cell r="E938">
            <v>84.26</v>
          </cell>
          <cell r="F938">
            <v>6.55</v>
          </cell>
          <cell r="G938">
            <v>8.69</v>
          </cell>
          <cell r="H938">
            <v>99.5</v>
          </cell>
          <cell r="I938">
            <v>0.85699999999999998</v>
          </cell>
        </row>
        <row r="939">
          <cell r="A939">
            <v>936</v>
          </cell>
          <cell r="B939" t="str">
            <v>2004001</v>
          </cell>
          <cell r="C939">
            <v>43923</v>
          </cell>
          <cell r="D939">
            <v>43923</v>
          </cell>
          <cell r="E939">
            <v>87.46</v>
          </cell>
          <cell r="F939">
            <v>5.1100000000000003</v>
          </cell>
          <cell r="G939">
            <v>6.93</v>
          </cell>
          <cell r="H939">
            <v>99.5</v>
          </cell>
          <cell r="I939">
            <v>0.85799999999999998</v>
          </cell>
        </row>
        <row r="940">
          <cell r="A940">
            <v>937</v>
          </cell>
          <cell r="B940" t="str">
            <v>2004005</v>
          </cell>
          <cell r="C940">
            <v>43926</v>
          </cell>
          <cell r="D940">
            <v>43928</v>
          </cell>
          <cell r="E940">
            <v>86.01</v>
          </cell>
          <cell r="F940">
            <v>4.33</v>
          </cell>
          <cell r="G940">
            <v>9.16</v>
          </cell>
          <cell r="H940">
            <v>99.5</v>
          </cell>
          <cell r="I940">
            <v>0.85599999999999998</v>
          </cell>
        </row>
        <row r="941">
          <cell r="A941">
            <v>938</v>
          </cell>
          <cell r="B941" t="str">
            <v>2004009</v>
          </cell>
          <cell r="C941">
            <v>43929</v>
          </cell>
          <cell r="D941">
            <v>43930</v>
          </cell>
          <cell r="E941">
            <v>87.35</v>
          </cell>
          <cell r="F941">
            <v>4.4400000000000004</v>
          </cell>
          <cell r="G941">
            <v>7.71</v>
          </cell>
          <cell r="H941">
            <v>99.499999999999986</v>
          </cell>
          <cell r="I941">
            <v>0.85499999999999998</v>
          </cell>
        </row>
        <row r="942">
          <cell r="A942">
            <v>939</v>
          </cell>
          <cell r="B942" t="str">
            <v>2004013</v>
          </cell>
          <cell r="C942">
            <v>43933</v>
          </cell>
          <cell r="D942">
            <v>43934</v>
          </cell>
          <cell r="E942">
            <v>86.44</v>
          </cell>
          <cell r="F942">
            <v>5.52</v>
          </cell>
          <cell r="G942">
            <v>7.54</v>
          </cell>
          <cell r="H942">
            <v>99.5</v>
          </cell>
          <cell r="I942">
            <v>0.85699999999999998</v>
          </cell>
        </row>
        <row r="943">
          <cell r="A943">
            <v>940</v>
          </cell>
          <cell r="B943" t="str">
            <v>2004019</v>
          </cell>
          <cell r="C943">
            <v>43940</v>
          </cell>
          <cell r="D943">
            <v>43941</v>
          </cell>
          <cell r="E943">
            <v>85.14</v>
          </cell>
          <cell r="F943">
            <v>6.73</v>
          </cell>
          <cell r="G943">
            <v>7.63</v>
          </cell>
          <cell r="H943">
            <v>99.5</v>
          </cell>
          <cell r="I943">
            <v>0.85299999999999998</v>
          </cell>
        </row>
        <row r="944">
          <cell r="A944">
            <v>941</v>
          </cell>
          <cell r="B944" t="str">
            <v>2004024</v>
          </cell>
          <cell r="C944">
            <v>43944</v>
          </cell>
          <cell r="D944">
            <v>43944</v>
          </cell>
          <cell r="E944">
            <v>85.15</v>
          </cell>
          <cell r="F944">
            <v>6.78</v>
          </cell>
          <cell r="G944">
            <v>7.57</v>
          </cell>
          <cell r="H944">
            <v>99.5</v>
          </cell>
          <cell r="I944">
            <v>0.85599999999999998</v>
          </cell>
        </row>
        <row r="945">
          <cell r="A945">
            <v>942</v>
          </cell>
          <cell r="B945" t="str">
            <v>2004029</v>
          </cell>
          <cell r="C945">
            <v>43950</v>
          </cell>
          <cell r="D945">
            <v>43951</v>
          </cell>
          <cell r="E945">
            <v>87.02</v>
          </cell>
          <cell r="F945">
            <v>6.03</v>
          </cell>
          <cell r="G945">
            <v>6.45</v>
          </cell>
          <cell r="H945">
            <v>99.5</v>
          </cell>
          <cell r="I945">
            <v>0.85699999999999998</v>
          </cell>
        </row>
        <row r="946">
          <cell r="A946">
            <v>943</v>
          </cell>
          <cell r="B946" t="str">
            <v>2005002</v>
          </cell>
          <cell r="C946">
            <v>43954</v>
          </cell>
          <cell r="D946">
            <v>43959</v>
          </cell>
          <cell r="E946">
            <v>86.08</v>
          </cell>
          <cell r="F946">
            <v>4.95</v>
          </cell>
          <cell r="G946">
            <v>8.48</v>
          </cell>
          <cell r="H946">
            <v>99.51</v>
          </cell>
          <cell r="I946">
            <v>0.85599999999999998</v>
          </cell>
        </row>
        <row r="947">
          <cell r="A947">
            <v>944</v>
          </cell>
          <cell r="B947" t="str">
            <v>2005006</v>
          </cell>
          <cell r="C947">
            <v>43957</v>
          </cell>
          <cell r="D947">
            <v>43959</v>
          </cell>
          <cell r="E947">
            <v>86.98</v>
          </cell>
          <cell r="F947">
            <v>4.45</v>
          </cell>
          <cell r="G947">
            <v>8.07</v>
          </cell>
          <cell r="H947">
            <v>99.5</v>
          </cell>
          <cell r="I947">
            <v>0.85499999999999998</v>
          </cell>
        </row>
        <row r="948">
          <cell r="A948">
            <v>945</v>
          </cell>
          <cell r="B948" t="str">
            <v>2005009</v>
          </cell>
          <cell r="C948">
            <v>43961</v>
          </cell>
          <cell r="D948">
            <v>43962</v>
          </cell>
          <cell r="E948">
            <v>86.69</v>
          </cell>
          <cell r="F948">
            <v>4.1500000000000004</v>
          </cell>
          <cell r="G948">
            <v>8.0660000000000007</v>
          </cell>
          <cell r="H948">
            <v>98.906000000000006</v>
          </cell>
          <cell r="I948">
            <v>0.85499999999999998</v>
          </cell>
        </row>
        <row r="949">
          <cell r="A949">
            <v>946</v>
          </cell>
          <cell r="B949" t="str">
            <v>2005011</v>
          </cell>
          <cell r="C949">
            <v>43965</v>
          </cell>
          <cell r="D949">
            <v>43966</v>
          </cell>
          <cell r="E949">
            <v>86.49</v>
          </cell>
          <cell r="F949">
            <v>4.05</v>
          </cell>
          <cell r="G949">
            <v>8.9600000000000009</v>
          </cell>
          <cell r="H949">
            <v>99.5</v>
          </cell>
          <cell r="I949">
            <v>0.85799999999999998</v>
          </cell>
        </row>
        <row r="950">
          <cell r="A950">
            <v>947</v>
          </cell>
          <cell r="B950" t="str">
            <v>2005015</v>
          </cell>
          <cell r="C950">
            <v>43968</v>
          </cell>
          <cell r="D950">
            <v>43969</v>
          </cell>
          <cell r="E950">
            <v>88.19</v>
          </cell>
          <cell r="F950">
            <v>4.75</v>
          </cell>
          <cell r="G950">
            <v>6.56</v>
          </cell>
          <cell r="H950">
            <v>99.5</v>
          </cell>
          <cell r="I950">
            <v>0.85699999999999998</v>
          </cell>
        </row>
        <row r="951">
          <cell r="A951">
            <v>948</v>
          </cell>
          <cell r="B951" t="str">
            <v>2005026</v>
          </cell>
          <cell r="C951">
            <v>43978</v>
          </cell>
          <cell r="D951">
            <v>43979</v>
          </cell>
          <cell r="E951">
            <v>86.3</v>
          </cell>
          <cell r="F951">
            <v>4.43</v>
          </cell>
          <cell r="G951">
            <v>8.77</v>
          </cell>
          <cell r="H951">
            <v>99.499999999999986</v>
          </cell>
          <cell r="I951">
            <v>0.85299999999999998</v>
          </cell>
        </row>
        <row r="952">
          <cell r="A952">
            <v>949</v>
          </cell>
          <cell r="B952" t="str">
            <v>2006002</v>
          </cell>
          <cell r="C952">
            <v>43985</v>
          </cell>
          <cell r="D952">
            <v>43987</v>
          </cell>
          <cell r="E952">
            <v>87.07</v>
          </cell>
          <cell r="F952">
            <v>5.03</v>
          </cell>
          <cell r="G952">
            <v>7.39</v>
          </cell>
          <cell r="H952">
            <v>99.49</v>
          </cell>
          <cell r="I952">
            <v>0.85599999999999998</v>
          </cell>
        </row>
        <row r="953">
          <cell r="A953">
            <v>950</v>
          </cell>
          <cell r="B953" t="str">
            <v>2006007</v>
          </cell>
          <cell r="C953">
            <v>43989</v>
          </cell>
          <cell r="D953">
            <v>43990</v>
          </cell>
          <cell r="E953">
            <v>87.17</v>
          </cell>
          <cell r="F953">
            <v>5.27</v>
          </cell>
          <cell r="G953">
            <v>7.06</v>
          </cell>
          <cell r="H953">
            <v>99.5</v>
          </cell>
          <cell r="I953">
            <v>0.85599999999999998</v>
          </cell>
        </row>
        <row r="954">
          <cell r="A954">
            <v>951</v>
          </cell>
          <cell r="B954" t="str">
            <v>2006010</v>
          </cell>
          <cell r="C954">
            <v>43992</v>
          </cell>
          <cell r="D954">
            <v>43994</v>
          </cell>
          <cell r="E954">
            <v>88.23</v>
          </cell>
          <cell r="F954">
            <v>4.8</v>
          </cell>
          <cell r="G954">
            <v>6.47</v>
          </cell>
          <cell r="H954">
            <v>99.5</v>
          </cell>
          <cell r="I954">
            <v>0.85499999999999998</v>
          </cell>
        </row>
        <row r="955">
          <cell r="A955">
            <v>952</v>
          </cell>
          <cell r="B955" t="str">
            <v>2006015</v>
          </cell>
          <cell r="C955">
            <v>43996</v>
          </cell>
          <cell r="D955">
            <v>43998</v>
          </cell>
          <cell r="E955">
            <v>86.52</v>
          </cell>
          <cell r="F955">
            <v>4.41</v>
          </cell>
          <cell r="G955">
            <v>8.57</v>
          </cell>
          <cell r="H955">
            <v>99.5</v>
          </cell>
          <cell r="I955">
            <v>0.85399999999999998</v>
          </cell>
        </row>
        <row r="956">
          <cell r="A956">
            <v>953</v>
          </cell>
          <cell r="B956" t="str">
            <v>2006016</v>
          </cell>
          <cell r="C956">
            <v>43999</v>
          </cell>
          <cell r="D956">
            <v>44000</v>
          </cell>
          <cell r="E956">
            <v>88.71</v>
          </cell>
          <cell r="F956">
            <v>4.41</v>
          </cell>
          <cell r="G956">
            <v>6.37</v>
          </cell>
          <cell r="H956">
            <v>99.49</v>
          </cell>
          <cell r="I956">
            <v>0.85299999999999998</v>
          </cell>
        </row>
        <row r="957">
          <cell r="A957">
            <v>954</v>
          </cell>
          <cell r="B957" t="str">
            <v>2006021</v>
          </cell>
          <cell r="C957">
            <v>44003</v>
          </cell>
          <cell r="D957">
            <v>44004</v>
          </cell>
          <cell r="E957">
            <v>84.96</v>
          </cell>
          <cell r="F957">
            <v>4.05</v>
          </cell>
          <cell r="G957">
            <v>10.48</v>
          </cell>
          <cell r="H957">
            <v>99.49</v>
          </cell>
          <cell r="I957">
            <v>0.85399999999999998</v>
          </cell>
        </row>
        <row r="958">
          <cell r="A958">
            <v>955</v>
          </cell>
          <cell r="B958" t="str">
            <v>2006024</v>
          </cell>
          <cell r="C958">
            <v>44006</v>
          </cell>
          <cell r="D958">
            <v>44007</v>
          </cell>
          <cell r="E958">
            <v>87.35</v>
          </cell>
          <cell r="F958">
            <v>4.54</v>
          </cell>
          <cell r="G958">
            <v>7.61</v>
          </cell>
          <cell r="H958">
            <v>99.5</v>
          </cell>
          <cell r="I958">
            <v>0.85499999999999998</v>
          </cell>
        </row>
        <row r="959">
          <cell r="A959">
            <v>956</v>
          </cell>
          <cell r="B959" t="str">
            <v>2006030</v>
          </cell>
          <cell r="C959">
            <v>44011</v>
          </cell>
          <cell r="D959">
            <v>44012</v>
          </cell>
          <cell r="E959">
            <v>87.47</v>
          </cell>
          <cell r="F959">
            <v>5.0199999999999996</v>
          </cell>
          <cell r="G959">
            <v>7.01</v>
          </cell>
          <cell r="H959">
            <v>99.5</v>
          </cell>
          <cell r="I959">
            <v>0.85499999999999998</v>
          </cell>
        </row>
        <row r="960">
          <cell r="A960">
            <v>957</v>
          </cell>
          <cell r="B960" t="str">
            <v>2006032</v>
          </cell>
          <cell r="C960">
            <v>44013</v>
          </cell>
          <cell r="D960">
            <v>44014</v>
          </cell>
          <cell r="E960">
            <v>87.43</v>
          </cell>
          <cell r="F960">
            <v>4.79</v>
          </cell>
          <cell r="G960">
            <v>7.29</v>
          </cell>
          <cell r="H960">
            <v>99.510000000000019</v>
          </cell>
          <cell r="I960">
            <v>0.85499999999999998</v>
          </cell>
        </row>
        <row r="961">
          <cell r="A961">
            <v>958</v>
          </cell>
          <cell r="B961" t="str">
            <v>2007004</v>
          </cell>
          <cell r="C961">
            <v>44016</v>
          </cell>
          <cell r="D961">
            <v>44018</v>
          </cell>
          <cell r="E961">
            <v>86.27</v>
          </cell>
          <cell r="F961">
            <v>4.22</v>
          </cell>
          <cell r="G961">
            <v>9.01</v>
          </cell>
          <cell r="H961">
            <v>99.5</v>
          </cell>
          <cell r="I961">
            <v>0.85399999999999998</v>
          </cell>
        </row>
        <row r="962">
          <cell r="A962">
            <v>959</v>
          </cell>
          <cell r="B962" t="str">
            <v>2007007</v>
          </cell>
          <cell r="C962">
            <v>44020</v>
          </cell>
          <cell r="D962">
            <v>44021</v>
          </cell>
          <cell r="E962">
            <v>85.85</v>
          </cell>
          <cell r="F962">
            <v>4.3099999999999996</v>
          </cell>
          <cell r="G962">
            <v>9.34</v>
          </cell>
          <cell r="H962">
            <v>99.5</v>
          </cell>
          <cell r="I962">
            <v>0.85399999999999998</v>
          </cell>
        </row>
        <row r="963">
          <cell r="A963">
            <v>960</v>
          </cell>
          <cell r="B963" t="str">
            <v>2007010</v>
          </cell>
          <cell r="C963">
            <v>44027</v>
          </cell>
          <cell r="D963">
            <v>44028</v>
          </cell>
          <cell r="E963">
            <v>87.64</v>
          </cell>
          <cell r="F963">
            <v>5</v>
          </cell>
          <cell r="G963">
            <v>6.86</v>
          </cell>
          <cell r="H963">
            <v>99.5</v>
          </cell>
          <cell r="I963">
            <v>0.85399999999999998</v>
          </cell>
        </row>
        <row r="964">
          <cell r="A964">
            <v>961</v>
          </cell>
          <cell r="B964" t="str">
            <v>2007015</v>
          </cell>
          <cell r="C964">
            <v>44031</v>
          </cell>
          <cell r="D964">
            <v>44032</v>
          </cell>
          <cell r="E964">
            <v>88.11</v>
          </cell>
          <cell r="F964">
            <v>4.28</v>
          </cell>
          <cell r="G964">
            <v>7.11</v>
          </cell>
          <cell r="H964">
            <v>99.5</v>
          </cell>
          <cell r="I964">
            <v>0.85599999999999998</v>
          </cell>
        </row>
        <row r="965">
          <cell r="A965">
            <v>962</v>
          </cell>
          <cell r="B965" t="str">
            <v>2007018</v>
          </cell>
          <cell r="C965">
            <v>44034</v>
          </cell>
          <cell r="D965">
            <v>44034</v>
          </cell>
          <cell r="E965">
            <v>88.14</v>
          </cell>
          <cell r="F965">
            <v>4.46</v>
          </cell>
          <cell r="G965">
            <v>6.91</v>
          </cell>
          <cell r="H965">
            <v>99.509999999999991</v>
          </cell>
          <cell r="I965">
            <v>0.85499999999999998</v>
          </cell>
        </row>
        <row r="966">
          <cell r="A966">
            <v>963</v>
          </cell>
          <cell r="B966" t="str">
            <v>2007021</v>
          </cell>
          <cell r="C966">
            <v>44038</v>
          </cell>
          <cell r="D966">
            <v>44039</v>
          </cell>
          <cell r="E966">
            <v>87.65</v>
          </cell>
          <cell r="F966">
            <v>4.1100000000000003</v>
          </cell>
          <cell r="G966">
            <v>7.74</v>
          </cell>
          <cell r="H966">
            <v>99.5</v>
          </cell>
          <cell r="I966">
            <v>0.85599999999999998</v>
          </cell>
        </row>
        <row r="967">
          <cell r="A967">
            <v>964</v>
          </cell>
          <cell r="B967" t="str">
            <v>2007022</v>
          </cell>
          <cell r="C967">
            <v>44041</v>
          </cell>
          <cell r="D967">
            <v>44042</v>
          </cell>
          <cell r="E967">
            <v>88.03</v>
          </cell>
          <cell r="F967">
            <v>4.16</v>
          </cell>
          <cell r="G967">
            <v>7.31</v>
          </cell>
          <cell r="H967">
            <v>99.5</v>
          </cell>
          <cell r="I967">
            <v>0.85599999999999998</v>
          </cell>
        </row>
        <row r="968">
          <cell r="A968">
            <v>965</v>
          </cell>
          <cell r="B968" t="str">
            <v>2008003</v>
          </cell>
          <cell r="C968">
            <v>44052</v>
          </cell>
          <cell r="D968">
            <v>44055</v>
          </cell>
          <cell r="E968">
            <v>86.33</v>
          </cell>
          <cell r="F968">
            <v>4.09</v>
          </cell>
          <cell r="G968">
            <v>9.08</v>
          </cell>
          <cell r="H968">
            <v>99.5</v>
          </cell>
          <cell r="I968">
            <v>0.85199999999999998</v>
          </cell>
        </row>
        <row r="969">
          <cell r="A969">
            <v>966</v>
          </cell>
          <cell r="B969" t="str">
            <v>2008009</v>
          </cell>
          <cell r="C969">
            <v>44066</v>
          </cell>
          <cell r="D969">
            <v>44067</v>
          </cell>
          <cell r="E969">
            <v>87.59</v>
          </cell>
          <cell r="F969">
            <v>4.55</v>
          </cell>
          <cell r="G969">
            <v>7.36</v>
          </cell>
          <cell r="H969">
            <v>99.5</v>
          </cell>
          <cell r="I969">
            <v>0.85499999999999998</v>
          </cell>
        </row>
        <row r="970">
          <cell r="A970">
            <v>967</v>
          </cell>
          <cell r="B970" t="str">
            <v>2008012</v>
          </cell>
          <cell r="C970">
            <v>44069</v>
          </cell>
          <cell r="D970">
            <v>44071</v>
          </cell>
          <cell r="E970">
            <v>87.45</v>
          </cell>
          <cell r="F970">
            <v>4.3499999999999996</v>
          </cell>
          <cell r="G970">
            <v>7.7</v>
          </cell>
          <cell r="H970">
            <v>99.5</v>
          </cell>
          <cell r="I970">
            <v>0.85499999999999998</v>
          </cell>
        </row>
        <row r="971">
          <cell r="A971">
            <v>968</v>
          </cell>
          <cell r="B971" t="str">
            <v>2008017</v>
          </cell>
          <cell r="C971">
            <v>44073</v>
          </cell>
          <cell r="D971">
            <v>44074</v>
          </cell>
          <cell r="E971">
            <v>87.66</v>
          </cell>
          <cell r="F971">
            <v>4.18</v>
          </cell>
          <cell r="G971">
            <v>7.66</v>
          </cell>
          <cell r="H971">
            <v>99.5</v>
          </cell>
          <cell r="I971">
            <v>0.85499999999999998</v>
          </cell>
        </row>
        <row r="972">
          <cell r="A972">
            <v>969</v>
          </cell>
          <cell r="B972" t="str">
            <v>2009002</v>
          </cell>
          <cell r="C972">
            <v>44076</v>
          </cell>
          <cell r="D972">
            <v>44075</v>
          </cell>
          <cell r="E972">
            <v>85.85</v>
          </cell>
          <cell r="F972">
            <v>4.13</v>
          </cell>
          <cell r="G972">
            <v>9.52</v>
          </cell>
          <cell r="H972">
            <v>99.499999999999986</v>
          </cell>
          <cell r="I972">
            <v>0.85399999999999998</v>
          </cell>
        </row>
        <row r="973">
          <cell r="A973">
            <v>970</v>
          </cell>
          <cell r="B973" t="str">
            <v>2009006</v>
          </cell>
          <cell r="C973">
            <v>44093</v>
          </cell>
          <cell r="D973">
            <v>44098</v>
          </cell>
          <cell r="E973">
            <v>87.84</v>
          </cell>
          <cell r="F973">
            <v>3.93</v>
          </cell>
          <cell r="G973">
            <v>7.73</v>
          </cell>
          <cell r="H973">
            <v>99.500000000000014</v>
          </cell>
          <cell r="I973">
            <v>0.85599999999999998</v>
          </cell>
        </row>
        <row r="974">
          <cell r="A974">
            <v>971</v>
          </cell>
          <cell r="B974" t="str">
            <v>2009010</v>
          </cell>
          <cell r="C974">
            <v>44097</v>
          </cell>
          <cell r="D974">
            <v>44098</v>
          </cell>
          <cell r="E974">
            <v>88.15</v>
          </cell>
          <cell r="F974">
            <v>3.84</v>
          </cell>
          <cell r="G974">
            <v>7.52</v>
          </cell>
          <cell r="H974">
            <v>99.51</v>
          </cell>
          <cell r="I974">
            <v>0.85299999999999998</v>
          </cell>
        </row>
        <row r="975">
          <cell r="A975">
            <v>972</v>
          </cell>
          <cell r="B975" t="str">
            <v>2009014</v>
          </cell>
          <cell r="C975">
            <v>44101</v>
          </cell>
          <cell r="D975">
            <v>44102</v>
          </cell>
          <cell r="E975">
            <v>86.19</v>
          </cell>
          <cell r="F975">
            <v>3.78</v>
          </cell>
          <cell r="G975">
            <v>9.5299999999999994</v>
          </cell>
          <cell r="H975">
            <v>99.5</v>
          </cell>
          <cell r="I975">
            <v>0.85299999999999998</v>
          </cell>
        </row>
        <row r="976">
          <cell r="A976">
            <v>973</v>
          </cell>
          <cell r="B976" t="str">
            <v>2009018</v>
          </cell>
          <cell r="C976">
            <v>44104</v>
          </cell>
          <cell r="D976">
            <v>44106</v>
          </cell>
          <cell r="E976">
            <v>86.644999999999996</v>
          </cell>
          <cell r="F976">
            <v>5.36</v>
          </cell>
          <cell r="G976">
            <v>7.49</v>
          </cell>
          <cell r="H976">
            <v>99.49499999999999</v>
          </cell>
          <cell r="I976">
            <v>0.85399999999999998</v>
          </cell>
        </row>
        <row r="977">
          <cell r="A977">
            <v>974</v>
          </cell>
          <cell r="B977" t="str">
            <v>2010003</v>
          </cell>
          <cell r="C977">
            <v>44109</v>
          </cell>
          <cell r="D977">
            <v>44112</v>
          </cell>
          <cell r="E977">
            <v>85.93</v>
          </cell>
          <cell r="F977">
            <v>4.84</v>
          </cell>
          <cell r="G977">
            <v>8.73</v>
          </cell>
          <cell r="H977">
            <v>99.500000000000014</v>
          </cell>
          <cell r="I977">
            <v>0.85599999999999998</v>
          </cell>
        </row>
        <row r="978">
          <cell r="A978">
            <v>975</v>
          </cell>
          <cell r="B978" t="str">
            <v>2010005</v>
          </cell>
          <cell r="C978">
            <v>44111</v>
          </cell>
          <cell r="D978">
            <v>44112</v>
          </cell>
          <cell r="E978">
            <v>83.8</v>
          </cell>
          <cell r="F978">
            <v>4.4000000000000004</v>
          </cell>
          <cell r="G978">
            <v>11.3</v>
          </cell>
          <cell r="H978">
            <v>99.5</v>
          </cell>
          <cell r="I978">
            <v>0.85099999999999998</v>
          </cell>
        </row>
        <row r="979">
          <cell r="A979">
            <v>976</v>
          </cell>
          <cell r="B979" t="str">
            <v>2010013</v>
          </cell>
          <cell r="C979">
            <v>44118</v>
          </cell>
          <cell r="D979">
            <v>44120</v>
          </cell>
          <cell r="E979">
            <v>85.78</v>
          </cell>
          <cell r="F979">
            <v>4.71</v>
          </cell>
          <cell r="G979">
            <v>9.01</v>
          </cell>
          <cell r="H979">
            <v>99.5</v>
          </cell>
          <cell r="I979">
            <v>0.85299999999999998</v>
          </cell>
        </row>
        <row r="980">
          <cell r="A980">
            <v>977</v>
          </cell>
          <cell r="B980" t="str">
            <v>2001018</v>
          </cell>
          <cell r="C980">
            <v>44122</v>
          </cell>
          <cell r="D980">
            <v>44123</v>
          </cell>
          <cell r="E980">
            <v>87</v>
          </cell>
          <cell r="F980">
            <v>4.88</v>
          </cell>
          <cell r="G980">
            <v>7.62</v>
          </cell>
          <cell r="H980">
            <v>99.5</v>
          </cell>
          <cell r="I980">
            <v>0.86</v>
          </cell>
        </row>
        <row r="981">
          <cell r="A981">
            <v>978</v>
          </cell>
          <cell r="B981" t="str">
            <v>2010021</v>
          </cell>
          <cell r="C981">
            <v>44125</v>
          </cell>
          <cell r="D981">
            <v>44126</v>
          </cell>
          <cell r="E981">
            <v>87.28</v>
          </cell>
          <cell r="F981">
            <v>4.9400000000000004</v>
          </cell>
          <cell r="G981">
            <v>7.27</v>
          </cell>
          <cell r="H981">
            <v>99.49</v>
          </cell>
          <cell r="I981">
            <v>0.85499999999999998</v>
          </cell>
        </row>
        <row r="982">
          <cell r="A982">
            <v>979</v>
          </cell>
          <cell r="B982" t="str">
            <v>2010026</v>
          </cell>
          <cell r="C982">
            <v>44129</v>
          </cell>
          <cell r="D982">
            <v>44130</v>
          </cell>
          <cell r="E982">
            <v>85.69</v>
          </cell>
          <cell r="F982">
            <v>3.98</v>
          </cell>
          <cell r="G982">
            <v>9.83</v>
          </cell>
          <cell r="H982">
            <v>99.5</v>
          </cell>
          <cell r="I982">
            <v>0.86</v>
          </cell>
        </row>
        <row r="983">
          <cell r="A983">
            <v>980</v>
          </cell>
          <cell r="B983" t="str">
            <v>2012001</v>
          </cell>
          <cell r="C983">
            <v>44181</v>
          </cell>
          <cell r="D983">
            <v>44182</v>
          </cell>
          <cell r="E983">
            <v>86.26</v>
          </cell>
          <cell r="F983">
            <v>5.49</v>
          </cell>
          <cell r="G983">
            <v>7.75</v>
          </cell>
          <cell r="H983">
            <v>99.5</v>
          </cell>
          <cell r="I983">
            <v>0.85799999999999998</v>
          </cell>
        </row>
        <row r="984">
          <cell r="A984">
            <v>981</v>
          </cell>
          <cell r="B984" t="str">
            <v>2012007</v>
          </cell>
          <cell r="C984">
            <v>44185</v>
          </cell>
          <cell r="D984">
            <v>44186</v>
          </cell>
          <cell r="E984">
            <v>83.96</v>
          </cell>
          <cell r="F984">
            <v>6.58</v>
          </cell>
          <cell r="G984">
            <v>8.9600000000000009</v>
          </cell>
          <cell r="H984">
            <v>99.5</v>
          </cell>
          <cell r="I984">
            <v>0.85599999999999998</v>
          </cell>
        </row>
        <row r="985">
          <cell r="A985">
            <v>982</v>
          </cell>
          <cell r="B985" t="str">
            <v>2012010</v>
          </cell>
          <cell r="C985">
            <v>44188</v>
          </cell>
          <cell r="D985">
            <v>44189</v>
          </cell>
          <cell r="E985">
            <v>81.67</v>
          </cell>
          <cell r="F985">
            <v>6.47</v>
          </cell>
          <cell r="G985">
            <v>11.37</v>
          </cell>
          <cell r="H985">
            <v>99.51</v>
          </cell>
          <cell r="I985">
            <v>0.85299999999999998</v>
          </cell>
        </row>
        <row r="986">
          <cell r="A986">
            <v>983</v>
          </cell>
          <cell r="B986" t="str">
            <v>2012014</v>
          </cell>
          <cell r="C986">
            <v>44192</v>
          </cell>
          <cell r="D986">
            <v>44193</v>
          </cell>
          <cell r="E986">
            <v>84.05</v>
          </cell>
          <cell r="F986">
            <v>5.42</v>
          </cell>
          <cell r="G986">
            <v>10.029999999999999</v>
          </cell>
          <cell r="H986">
            <v>99.5</v>
          </cell>
          <cell r="I986">
            <v>0.85399999999999998</v>
          </cell>
        </row>
        <row r="987">
          <cell r="A987">
            <v>984</v>
          </cell>
          <cell r="B987" t="str">
            <v>2101001</v>
          </cell>
          <cell r="C987">
            <v>44202</v>
          </cell>
          <cell r="D987">
            <v>44202</v>
          </cell>
          <cell r="E987">
            <v>86.21</v>
          </cell>
          <cell r="F987">
            <v>5.77</v>
          </cell>
          <cell r="G987">
            <v>7.52</v>
          </cell>
          <cell r="H987">
            <v>99.499999999999986</v>
          </cell>
          <cell r="I987">
            <v>0.86</v>
          </cell>
        </row>
        <row r="988">
          <cell r="A988">
            <v>985</v>
          </cell>
          <cell r="B988" t="str">
            <v>2101005</v>
          </cell>
          <cell r="C988">
            <v>44208</v>
          </cell>
          <cell r="D988">
            <v>44209</v>
          </cell>
          <cell r="E988">
            <v>84.77</v>
          </cell>
          <cell r="F988">
            <v>5.07</v>
          </cell>
          <cell r="G988">
            <v>9.66</v>
          </cell>
          <cell r="H988">
            <v>99.5</v>
          </cell>
          <cell r="I988">
            <v>0.85699999999999998</v>
          </cell>
        </row>
        <row r="989">
          <cell r="A989">
            <v>986</v>
          </cell>
          <cell r="B989" t="str">
            <v>2101010</v>
          </cell>
          <cell r="C989">
            <v>44213</v>
          </cell>
          <cell r="D989">
            <v>44215</v>
          </cell>
          <cell r="E989">
            <v>85.94</v>
          </cell>
          <cell r="F989">
            <v>6.21</v>
          </cell>
          <cell r="G989">
            <v>7.35</v>
          </cell>
          <cell r="H989">
            <v>99.499999999999986</v>
          </cell>
          <cell r="I989">
            <v>0.85699999999999998</v>
          </cell>
        </row>
        <row r="990">
          <cell r="A990">
            <v>987</v>
          </cell>
          <cell r="B990" t="str">
            <v>2101014</v>
          </cell>
          <cell r="C990">
            <v>44216</v>
          </cell>
          <cell r="D990">
            <v>44218</v>
          </cell>
          <cell r="E990">
            <v>85.99</v>
          </cell>
          <cell r="F990">
            <v>7.16</v>
          </cell>
          <cell r="G990">
            <v>6.36</v>
          </cell>
          <cell r="H990">
            <v>99.509999999999991</v>
          </cell>
          <cell r="I990">
            <v>0.85499999999999998</v>
          </cell>
        </row>
        <row r="991">
          <cell r="A991">
            <v>988</v>
          </cell>
          <cell r="B991" t="str">
            <v>2101019</v>
          </cell>
          <cell r="C991">
            <v>44220</v>
          </cell>
          <cell r="D991">
            <v>44223</v>
          </cell>
          <cell r="E991">
            <v>86.48</v>
          </cell>
          <cell r="F991">
            <v>6.64</v>
          </cell>
          <cell r="G991">
            <v>6.38</v>
          </cell>
          <cell r="H991">
            <v>99.5</v>
          </cell>
          <cell r="I991">
            <v>0.85699999999999998</v>
          </cell>
        </row>
        <row r="992">
          <cell r="A992">
            <v>989</v>
          </cell>
          <cell r="B992" t="str">
            <v>2101023</v>
          </cell>
          <cell r="C992">
            <v>44223</v>
          </cell>
          <cell r="D992">
            <v>44224</v>
          </cell>
          <cell r="E992">
            <v>87.83</v>
          </cell>
          <cell r="F992">
            <v>5.88</v>
          </cell>
          <cell r="G992">
            <v>5.79</v>
          </cell>
          <cell r="H992">
            <v>99.5</v>
          </cell>
          <cell r="I992">
            <v>0.86</v>
          </cell>
        </row>
        <row r="993">
          <cell r="A993">
            <v>990</v>
          </cell>
          <cell r="B993" t="str">
            <v>2101026</v>
          </cell>
          <cell r="C993">
            <v>44227</v>
          </cell>
          <cell r="D993">
            <v>44229</v>
          </cell>
          <cell r="E993">
            <v>87.77</v>
          </cell>
          <cell r="F993">
            <v>5.78</v>
          </cell>
          <cell r="G993">
            <v>5.96</v>
          </cell>
          <cell r="H993">
            <v>99.509999999999991</v>
          </cell>
          <cell r="I993">
            <v>0.85699999999999998</v>
          </cell>
        </row>
        <row r="994">
          <cell r="A994">
            <v>991</v>
          </cell>
          <cell r="B994" t="str">
            <v>2102003</v>
          </cell>
          <cell r="C994">
            <v>44230</v>
          </cell>
          <cell r="D994">
            <v>44231</v>
          </cell>
          <cell r="E994">
            <v>88.19</v>
          </cell>
          <cell r="F994">
            <v>5.82</v>
          </cell>
          <cell r="G994">
            <v>5.49</v>
          </cell>
          <cell r="H994">
            <v>99.499999999999986</v>
          </cell>
          <cell r="I994">
            <v>0.86</v>
          </cell>
        </row>
        <row r="995">
          <cell r="A995">
            <v>992</v>
          </cell>
          <cell r="B995" t="str">
            <v>2102007</v>
          </cell>
          <cell r="C995">
            <v>44235</v>
          </cell>
          <cell r="D995">
            <v>44235</v>
          </cell>
          <cell r="E995">
            <v>87.88</v>
          </cell>
          <cell r="F995">
            <v>6.31</v>
          </cell>
          <cell r="G995">
            <v>5.31</v>
          </cell>
          <cell r="H995">
            <v>99.5</v>
          </cell>
          <cell r="I995">
            <v>0.85799999999999998</v>
          </cell>
        </row>
        <row r="996">
          <cell r="A996">
            <v>993</v>
          </cell>
          <cell r="B996" t="str">
            <v>2102011</v>
          </cell>
          <cell r="C996">
            <v>44237</v>
          </cell>
          <cell r="D996">
            <v>44239</v>
          </cell>
          <cell r="E996">
            <v>86</v>
          </cell>
          <cell r="F996">
            <v>5.68</v>
          </cell>
          <cell r="G996">
            <v>7.82</v>
          </cell>
          <cell r="H996">
            <v>99.5</v>
          </cell>
          <cell r="I996">
            <v>0.85599999999999998</v>
          </cell>
        </row>
        <row r="997">
          <cell r="A997">
            <v>994</v>
          </cell>
          <cell r="B997" t="str">
            <v>2102016</v>
          </cell>
          <cell r="C997">
            <v>44241</v>
          </cell>
          <cell r="D997">
            <v>44243</v>
          </cell>
          <cell r="E997">
            <v>87.25</v>
          </cell>
          <cell r="F997">
            <v>5.67</v>
          </cell>
          <cell r="G997">
            <v>6.58</v>
          </cell>
          <cell r="H997">
            <v>99.5</v>
          </cell>
          <cell r="I997">
            <v>0.85599999999999998</v>
          </cell>
        </row>
        <row r="998">
          <cell r="A998">
            <v>995</v>
          </cell>
          <cell r="B998" t="str">
            <v>2102018</v>
          </cell>
          <cell r="C998">
            <v>44244</v>
          </cell>
          <cell r="D998">
            <v>44252</v>
          </cell>
          <cell r="E998">
            <v>86.3</v>
          </cell>
          <cell r="F998">
            <v>5.27</v>
          </cell>
          <cell r="G998">
            <v>7.93</v>
          </cell>
          <cell r="H998">
            <v>99.5</v>
          </cell>
          <cell r="I998">
            <v>0.85699999999999998</v>
          </cell>
        </row>
        <row r="999">
          <cell r="A999">
            <v>996</v>
          </cell>
          <cell r="B999" t="str">
            <v>2102023</v>
          </cell>
          <cell r="C999">
            <v>44248</v>
          </cell>
          <cell r="D999">
            <v>44252</v>
          </cell>
          <cell r="E999">
            <v>87.7</v>
          </cell>
          <cell r="F999">
            <v>5.64</v>
          </cell>
          <cell r="G999">
            <v>6.15</v>
          </cell>
          <cell r="H999">
            <v>99.490000000000009</v>
          </cell>
          <cell r="I999">
            <v>0.85699999999999998</v>
          </cell>
        </row>
        <row r="1000">
          <cell r="A1000">
            <v>997</v>
          </cell>
          <cell r="B1000" t="str">
            <v>2102026</v>
          </cell>
          <cell r="C1000">
            <v>44251</v>
          </cell>
          <cell r="D1000">
            <v>44252</v>
          </cell>
          <cell r="E1000">
            <v>87.85</v>
          </cell>
          <cell r="F1000">
            <v>5.95</v>
          </cell>
          <cell r="G1000">
            <v>5.7</v>
          </cell>
          <cell r="H1000">
            <v>99.5</v>
          </cell>
          <cell r="I1000">
            <v>0.85699999999999998</v>
          </cell>
        </row>
        <row r="1001">
          <cell r="A1001">
            <v>998</v>
          </cell>
          <cell r="B1001" t="str">
            <v>2102031</v>
          </cell>
          <cell r="C1001">
            <v>44256</v>
          </cell>
          <cell r="D1001">
            <v>44257</v>
          </cell>
          <cell r="E1001">
            <v>87.79</v>
          </cell>
          <cell r="F1001">
            <v>5.97</v>
          </cell>
          <cell r="G1001">
            <v>5.74</v>
          </cell>
          <cell r="H1001">
            <v>99.5</v>
          </cell>
          <cell r="I1001">
            <v>0.85799999999999998</v>
          </cell>
        </row>
        <row r="1002">
          <cell r="A1002">
            <v>999</v>
          </cell>
          <cell r="B1002" t="str">
            <v>2103003</v>
          </cell>
          <cell r="C1002">
            <v>44259</v>
          </cell>
          <cell r="D1002">
            <v>44260</v>
          </cell>
          <cell r="E1002">
            <v>87.95</v>
          </cell>
          <cell r="F1002">
            <v>5.94</v>
          </cell>
          <cell r="G1002">
            <v>5.61</v>
          </cell>
          <cell r="H1002">
            <v>99.5</v>
          </cell>
          <cell r="I1002">
            <v>0.85599999999999998</v>
          </cell>
        </row>
        <row r="1003">
          <cell r="A1003">
            <v>1000</v>
          </cell>
          <cell r="B1003" t="str">
            <v>2103007</v>
          </cell>
          <cell r="C1003">
            <v>44262</v>
          </cell>
          <cell r="D1003">
            <v>44264</v>
          </cell>
          <cell r="E1003">
            <v>87.71</v>
          </cell>
          <cell r="F1003">
            <v>5.48</v>
          </cell>
          <cell r="G1003">
            <v>6.31</v>
          </cell>
          <cell r="H1003">
            <v>99.5</v>
          </cell>
          <cell r="I1003">
            <v>0.85799999999999998</v>
          </cell>
        </row>
        <row r="1004">
          <cell r="A1004">
            <v>1001</v>
          </cell>
          <cell r="B1004" t="str">
            <v>2103011</v>
          </cell>
          <cell r="C1004">
            <v>44265</v>
          </cell>
          <cell r="D1004">
            <v>44266</v>
          </cell>
          <cell r="E1004">
            <v>87.94</v>
          </cell>
          <cell r="F1004">
            <v>5.94</v>
          </cell>
          <cell r="G1004">
            <v>5.62</v>
          </cell>
          <cell r="H1004">
            <v>99.5</v>
          </cell>
          <cell r="I1004">
            <v>0.86</v>
          </cell>
        </row>
        <row r="1005">
          <cell r="A1005">
            <v>1002</v>
          </cell>
          <cell r="B1005" t="str">
            <v>2103015</v>
          </cell>
          <cell r="C1005">
            <v>44269</v>
          </cell>
          <cell r="D1005">
            <v>44271</v>
          </cell>
          <cell r="E1005">
            <v>87.74</v>
          </cell>
          <cell r="F1005">
            <v>6.3</v>
          </cell>
          <cell r="G1005">
            <v>5.46</v>
          </cell>
          <cell r="H1005">
            <v>99.499999999999986</v>
          </cell>
          <cell r="I1005">
            <v>0.85799999999999998</v>
          </cell>
        </row>
        <row r="1006">
          <cell r="A1006">
            <v>1003</v>
          </cell>
          <cell r="B1006" t="str">
            <v>2103016</v>
          </cell>
          <cell r="C1006">
            <v>44269</v>
          </cell>
          <cell r="D1006">
            <v>44271</v>
          </cell>
          <cell r="E1006">
            <v>86.16</v>
          </cell>
          <cell r="F1006">
            <v>5.56</v>
          </cell>
          <cell r="G1006">
            <v>7.78</v>
          </cell>
          <cell r="H1006">
            <v>99.5</v>
          </cell>
          <cell r="I1006">
            <v>0.85499999999999998</v>
          </cell>
        </row>
        <row r="1007">
          <cell r="A1007">
            <v>1004</v>
          </cell>
          <cell r="B1007" t="str">
            <v>2103023</v>
          </cell>
          <cell r="C1007">
            <v>44276</v>
          </cell>
          <cell r="D1007">
            <v>44278</v>
          </cell>
          <cell r="E1007">
            <v>87.28</v>
          </cell>
          <cell r="F1007">
            <v>6.03</v>
          </cell>
          <cell r="G1007">
            <v>6.2</v>
          </cell>
          <cell r="H1007">
            <v>99.51</v>
          </cell>
          <cell r="I1007">
            <v>0.85699999999999998</v>
          </cell>
        </row>
        <row r="1008">
          <cell r="A1008">
            <v>1005</v>
          </cell>
          <cell r="B1008" t="str">
            <v>2103025</v>
          </cell>
          <cell r="C1008">
            <v>44280</v>
          </cell>
          <cell r="D1008">
            <v>44280</v>
          </cell>
          <cell r="E1008">
            <v>85.35</v>
          </cell>
          <cell r="F1008">
            <v>7.92</v>
          </cell>
          <cell r="G1008">
            <v>6.23</v>
          </cell>
          <cell r="H1008">
            <v>99.5</v>
          </cell>
          <cell r="I1008">
            <v>0.85499999999999998</v>
          </cell>
        </row>
        <row r="1009">
          <cell r="A1009">
            <v>1006</v>
          </cell>
          <cell r="B1009" t="str">
            <v>2103029</v>
          </cell>
          <cell r="C1009">
            <v>44283</v>
          </cell>
          <cell r="D1009">
            <v>44285</v>
          </cell>
          <cell r="E1009">
            <v>87.5</v>
          </cell>
          <cell r="F1009">
            <v>5.34</v>
          </cell>
          <cell r="G1009">
            <v>6.66</v>
          </cell>
          <cell r="H1009">
            <v>99.5</v>
          </cell>
          <cell r="I1009">
            <v>0.85699999999999998</v>
          </cell>
        </row>
        <row r="1010">
          <cell r="A1010">
            <v>1007</v>
          </cell>
          <cell r="B1010" t="str">
            <v>2103032</v>
          </cell>
          <cell r="C1010">
            <v>44286</v>
          </cell>
          <cell r="D1010">
            <v>44288</v>
          </cell>
          <cell r="E1010">
            <v>89.68</v>
          </cell>
          <cell r="F1010">
            <v>4.2300000000000004</v>
          </cell>
          <cell r="G1010">
            <v>5.58</v>
          </cell>
          <cell r="H1010">
            <v>99.490000000000009</v>
          </cell>
          <cell r="I1010">
            <v>0.85599999999999998</v>
          </cell>
        </row>
        <row r="1011">
          <cell r="A1011">
            <v>1008</v>
          </cell>
          <cell r="B1011" t="str">
            <v>2104003</v>
          </cell>
          <cell r="C1011">
            <v>44289</v>
          </cell>
          <cell r="D1011">
            <v>44292</v>
          </cell>
          <cell r="E1011">
            <v>88.68</v>
          </cell>
          <cell r="F1011">
            <v>3.96</v>
          </cell>
          <cell r="G1011">
            <v>6.86</v>
          </cell>
          <cell r="H1011">
            <v>99.5</v>
          </cell>
          <cell r="I1011">
            <v>0.85799999999999998</v>
          </cell>
        </row>
        <row r="1012">
          <cell r="A1012">
            <v>1009</v>
          </cell>
          <cell r="B1012" t="str">
            <v>2104005</v>
          </cell>
          <cell r="C1012">
            <v>44293</v>
          </cell>
          <cell r="D1012">
            <v>44294</v>
          </cell>
          <cell r="E1012">
            <v>88.15</v>
          </cell>
          <cell r="F1012">
            <v>4.72</v>
          </cell>
          <cell r="G1012">
            <v>6.63</v>
          </cell>
          <cell r="H1012">
            <v>99.5</v>
          </cell>
          <cell r="I1012">
            <v>0.85899999999999999</v>
          </cell>
        </row>
        <row r="1013">
          <cell r="A1013">
            <v>1010</v>
          </cell>
          <cell r="B1013" t="str">
            <v>2104010</v>
          </cell>
          <cell r="C1013">
            <v>44297</v>
          </cell>
          <cell r="D1013">
            <v>44298</v>
          </cell>
          <cell r="E1013">
            <v>84.43</v>
          </cell>
          <cell r="F1013">
            <v>5.7</v>
          </cell>
          <cell r="G1013">
            <v>9.3699999999999992</v>
          </cell>
          <cell r="H1013">
            <v>99.500000000000014</v>
          </cell>
          <cell r="I1013">
            <v>0.85199999999999998</v>
          </cell>
        </row>
        <row r="1014">
          <cell r="A1014">
            <v>1011</v>
          </cell>
          <cell r="B1014" t="str">
            <v>2104014</v>
          </cell>
          <cell r="C1014">
            <v>44300</v>
          </cell>
          <cell r="D1014">
            <v>44302</v>
          </cell>
          <cell r="E1014">
            <v>85.3</v>
          </cell>
          <cell r="F1014">
            <v>7.4</v>
          </cell>
          <cell r="G1014">
            <v>6.8</v>
          </cell>
          <cell r="H1014">
            <v>99.5</v>
          </cell>
          <cell r="I1014">
            <v>0.85399999999999998</v>
          </cell>
        </row>
        <row r="1015">
          <cell r="A1015">
            <v>1012</v>
          </cell>
          <cell r="B1015" t="str">
            <v>2104017</v>
          </cell>
          <cell r="C1015">
            <v>44304</v>
          </cell>
          <cell r="D1015">
            <v>44306</v>
          </cell>
          <cell r="E1015">
            <v>84.98</v>
          </cell>
          <cell r="F1015">
            <v>7.21</v>
          </cell>
          <cell r="G1015">
            <v>7.31</v>
          </cell>
          <cell r="H1015">
            <v>99.5</v>
          </cell>
          <cell r="I1015">
            <v>0.85399999999999998</v>
          </cell>
        </row>
        <row r="1016">
          <cell r="A1016">
            <v>1013</v>
          </cell>
          <cell r="B1016" t="str">
            <v>2104021</v>
          </cell>
          <cell r="C1016">
            <v>44307</v>
          </cell>
          <cell r="D1016">
            <v>44308</v>
          </cell>
          <cell r="E1016">
            <v>84.83</v>
          </cell>
          <cell r="F1016">
            <v>7.97</v>
          </cell>
          <cell r="G1016">
            <v>6.7</v>
          </cell>
          <cell r="H1016">
            <v>99.5</v>
          </cell>
          <cell r="I1016">
            <v>0.85399999999999998</v>
          </cell>
        </row>
        <row r="1017">
          <cell r="A1017">
            <v>1014</v>
          </cell>
          <cell r="B1017" t="str">
            <v>2104025</v>
          </cell>
          <cell r="C1017">
            <v>44311</v>
          </cell>
          <cell r="D1017">
            <v>44313</v>
          </cell>
          <cell r="E1017">
            <v>85.62</v>
          </cell>
          <cell r="F1017">
            <v>7.55</v>
          </cell>
          <cell r="G1017">
            <v>6.34</v>
          </cell>
          <cell r="H1017">
            <v>99.51</v>
          </cell>
          <cell r="I1017">
            <v>0.85599999999999998</v>
          </cell>
        </row>
        <row r="1018">
          <cell r="A1018">
            <v>1015</v>
          </cell>
          <cell r="B1018" t="str">
            <v>2105001</v>
          </cell>
          <cell r="C1018">
            <v>44318</v>
          </cell>
          <cell r="D1018">
            <v>44323</v>
          </cell>
          <cell r="E1018">
            <v>88.74</v>
          </cell>
          <cell r="F1018">
            <v>5.45</v>
          </cell>
          <cell r="G1018">
            <v>5.31</v>
          </cell>
          <cell r="H1018">
            <v>99.5</v>
          </cell>
          <cell r="I1018">
            <v>0.85699999999999998</v>
          </cell>
        </row>
        <row r="1019">
          <cell r="A1019">
            <v>1016</v>
          </cell>
          <cell r="B1019" t="str">
            <v>2105005</v>
          </cell>
          <cell r="C1019">
            <v>44321</v>
          </cell>
          <cell r="D1019">
            <v>44323</v>
          </cell>
          <cell r="E1019">
            <v>89.56</v>
          </cell>
          <cell r="F1019">
            <v>4.26</v>
          </cell>
          <cell r="G1019">
            <v>5.68</v>
          </cell>
          <cell r="H1019">
            <v>99.5</v>
          </cell>
          <cell r="I1019">
            <v>0.85699999999999998</v>
          </cell>
        </row>
        <row r="1020">
          <cell r="A1020">
            <v>1017</v>
          </cell>
          <cell r="B1020" t="str">
            <v>2105009</v>
          </cell>
          <cell r="C1020">
            <v>44325</v>
          </cell>
          <cell r="D1020">
            <v>44327</v>
          </cell>
          <cell r="E1020">
            <v>86.34</v>
          </cell>
          <cell r="F1020">
            <v>4.32</v>
          </cell>
          <cell r="G1020">
            <v>8.85</v>
          </cell>
          <cell r="H1020">
            <v>99.509999999999991</v>
          </cell>
          <cell r="I1020">
            <v>0.85299999999999998</v>
          </cell>
        </row>
        <row r="1021">
          <cell r="A1021">
            <v>1018</v>
          </cell>
          <cell r="B1021" t="str">
            <v>2105013</v>
          </cell>
          <cell r="C1021">
            <v>44328</v>
          </cell>
          <cell r="D1021">
            <v>44329</v>
          </cell>
          <cell r="E1021">
            <v>87.2</v>
          </cell>
          <cell r="F1021">
            <v>5.18</v>
          </cell>
          <cell r="G1021">
            <v>7.12</v>
          </cell>
          <cell r="H1021">
            <v>99.5</v>
          </cell>
          <cell r="I1021">
            <v>0.85599999999999998</v>
          </cell>
        </row>
        <row r="1022">
          <cell r="A1022">
            <v>1019</v>
          </cell>
          <cell r="B1022" t="str">
            <v>2105018</v>
          </cell>
          <cell r="C1022">
            <v>44332</v>
          </cell>
          <cell r="D1022">
            <v>44334</v>
          </cell>
          <cell r="E1022">
            <v>85.25</v>
          </cell>
          <cell r="F1022">
            <v>7.83</v>
          </cell>
          <cell r="G1022">
            <v>6.42</v>
          </cell>
          <cell r="H1022">
            <v>99.5</v>
          </cell>
          <cell r="I1022">
            <v>0.85599999999999998</v>
          </cell>
        </row>
        <row r="1023">
          <cell r="A1023">
            <v>1020</v>
          </cell>
          <cell r="B1023" t="str">
            <v>2105021</v>
          </cell>
          <cell r="C1023">
            <v>44335</v>
          </cell>
          <cell r="D1023">
            <v>44336</v>
          </cell>
          <cell r="E1023">
            <v>85.26</v>
          </cell>
          <cell r="F1023">
            <v>7.92</v>
          </cell>
          <cell r="G1023">
            <v>6.31</v>
          </cell>
          <cell r="H1023">
            <v>99.490000000000009</v>
          </cell>
          <cell r="I1023">
            <v>0.85499999999999998</v>
          </cell>
        </row>
        <row r="1024">
          <cell r="A1024">
            <v>1021</v>
          </cell>
          <cell r="B1024" t="str">
            <v>2105026</v>
          </cell>
          <cell r="C1024">
            <v>44339</v>
          </cell>
          <cell r="D1024">
            <v>44341</v>
          </cell>
          <cell r="E1024">
            <v>87.09</v>
          </cell>
          <cell r="F1024">
            <v>6.03</v>
          </cell>
          <cell r="G1024">
            <v>6.37</v>
          </cell>
          <cell r="H1024">
            <v>99.490000000000009</v>
          </cell>
          <cell r="I1024">
            <v>0.85699999999999998</v>
          </cell>
        </row>
        <row r="1025">
          <cell r="A1025">
            <v>1022</v>
          </cell>
          <cell r="B1025" t="str">
            <v>2105030</v>
          </cell>
          <cell r="C1025">
            <v>44347</v>
          </cell>
          <cell r="D1025">
            <v>44351</v>
          </cell>
          <cell r="E1025">
            <v>86.01</v>
          </cell>
          <cell r="F1025">
            <v>4.8</v>
          </cell>
          <cell r="G1025">
            <v>8.69</v>
          </cell>
          <cell r="H1025">
            <v>99.5</v>
          </cell>
          <cell r="I1025">
            <v>0.85199999999999998</v>
          </cell>
        </row>
        <row r="1026">
          <cell r="A1026">
            <v>1023</v>
          </cell>
          <cell r="B1026" t="str">
            <v>2106002</v>
          </cell>
          <cell r="C1026">
            <v>44350</v>
          </cell>
          <cell r="D1026">
            <v>44351</v>
          </cell>
          <cell r="E1026">
            <v>86.57</v>
          </cell>
          <cell r="F1026">
            <v>6.03</v>
          </cell>
          <cell r="G1026">
            <v>6.9</v>
          </cell>
          <cell r="H1026">
            <v>99.5</v>
          </cell>
          <cell r="I1026">
            <v>0.85399999999999998</v>
          </cell>
        </row>
        <row r="1027">
          <cell r="A1027">
            <v>1024</v>
          </cell>
          <cell r="B1027" t="str">
            <v>2106004</v>
          </cell>
          <cell r="C1027">
            <v>44354</v>
          </cell>
          <cell r="D1027">
            <v>44354</v>
          </cell>
          <cell r="E1027">
            <v>86.3</v>
          </cell>
          <cell r="F1027">
            <v>5.09</v>
          </cell>
          <cell r="G1027">
            <v>8.11</v>
          </cell>
          <cell r="H1027">
            <v>99.5</v>
          </cell>
          <cell r="I1027">
            <v>0.85299999999999998</v>
          </cell>
        </row>
        <row r="1028">
          <cell r="A1028">
            <v>1025</v>
          </cell>
          <cell r="B1028" t="str">
            <v>2106007</v>
          </cell>
          <cell r="C1028">
            <v>44361</v>
          </cell>
          <cell r="D1028">
            <v>44364</v>
          </cell>
          <cell r="E1028">
            <v>88.26</v>
          </cell>
          <cell r="F1028">
            <v>5.0599999999999996</v>
          </cell>
          <cell r="G1028">
            <v>6.18</v>
          </cell>
          <cell r="H1028">
            <v>99.5</v>
          </cell>
          <cell r="I1028">
            <v>0.85599999999999998</v>
          </cell>
        </row>
        <row r="1029">
          <cell r="A1029">
            <v>1026</v>
          </cell>
          <cell r="B1029" t="str">
            <v>2106009</v>
          </cell>
          <cell r="C1029">
            <v>44363</v>
          </cell>
          <cell r="D1029">
            <v>44364</v>
          </cell>
          <cell r="E1029">
            <v>88.22</v>
          </cell>
          <cell r="F1029">
            <v>5.25</v>
          </cell>
          <cell r="G1029">
            <v>6.04</v>
          </cell>
          <cell r="H1029">
            <v>99.51</v>
          </cell>
          <cell r="I1029">
            <v>0.85699999999999998</v>
          </cell>
        </row>
        <row r="1030">
          <cell r="A1030">
            <v>1027</v>
          </cell>
          <cell r="B1030" t="str">
            <v>2106010</v>
          </cell>
          <cell r="C1030">
            <v>44363</v>
          </cell>
          <cell r="D1030">
            <v>44364</v>
          </cell>
          <cell r="E1030">
            <v>87.03</v>
          </cell>
          <cell r="F1030">
            <v>4.68</v>
          </cell>
          <cell r="G1030">
            <v>7.79</v>
          </cell>
          <cell r="H1030">
            <v>99.500000000000014</v>
          </cell>
          <cell r="I1030">
            <v>0.85299999999999998</v>
          </cell>
        </row>
        <row r="1031">
          <cell r="A1031">
            <v>1028</v>
          </cell>
          <cell r="B1031" t="str">
            <v>2106013</v>
          </cell>
          <cell r="C1031">
            <v>44368</v>
          </cell>
          <cell r="D1031">
            <v>44371</v>
          </cell>
          <cell r="E1031">
            <v>86.9</v>
          </cell>
          <cell r="F1031">
            <v>4.24</v>
          </cell>
          <cell r="G1031">
            <v>8.36</v>
          </cell>
          <cell r="H1031">
            <v>99.5</v>
          </cell>
          <cell r="I1031">
            <v>0.85499999999999998</v>
          </cell>
        </row>
        <row r="1032">
          <cell r="A1032">
            <v>1029</v>
          </cell>
          <cell r="B1032" t="str">
            <v>2106016</v>
          </cell>
          <cell r="C1032">
            <v>44368</v>
          </cell>
          <cell r="D1032">
            <v>44371</v>
          </cell>
          <cell r="E1032">
            <v>87.65</v>
          </cell>
          <cell r="F1032">
            <v>4.37</v>
          </cell>
          <cell r="G1032">
            <v>7.48</v>
          </cell>
          <cell r="H1032">
            <v>99.500000000000014</v>
          </cell>
          <cell r="I1032">
            <v>0.85399999999999998</v>
          </cell>
        </row>
        <row r="1033">
          <cell r="A1033">
            <v>1030</v>
          </cell>
          <cell r="B1033" t="str">
            <v>2106020</v>
          </cell>
          <cell r="C1033">
            <v>44374</v>
          </cell>
          <cell r="D1033">
            <v>44375</v>
          </cell>
          <cell r="E1033">
            <v>85.64</v>
          </cell>
          <cell r="F1033">
            <v>4.84</v>
          </cell>
          <cell r="G1033">
            <v>9.02</v>
          </cell>
          <cell r="H1033">
            <v>99.5</v>
          </cell>
          <cell r="I1033">
            <v>0.85399999999999998</v>
          </cell>
        </row>
        <row r="1034">
          <cell r="A1034">
            <v>1031</v>
          </cell>
          <cell r="B1034" t="str">
            <v>2106025</v>
          </cell>
          <cell r="C1034">
            <v>44377</v>
          </cell>
          <cell r="D1034">
            <v>44378</v>
          </cell>
          <cell r="E1034">
            <v>85.87</v>
          </cell>
          <cell r="F1034">
            <v>4.9800000000000004</v>
          </cell>
          <cell r="G1034">
            <v>8.65</v>
          </cell>
          <cell r="H1034">
            <v>99.500000000000014</v>
          </cell>
          <cell r="I1034">
            <v>0.85399999999999998</v>
          </cell>
        </row>
        <row r="1035">
          <cell r="A1035">
            <v>1032</v>
          </cell>
          <cell r="B1035" t="str">
            <v>2107002</v>
          </cell>
          <cell r="C1035">
            <v>44384</v>
          </cell>
          <cell r="D1035">
            <v>44385</v>
          </cell>
          <cell r="E1035">
            <v>85.25</v>
          </cell>
          <cell r="F1035">
            <v>4.25</v>
          </cell>
          <cell r="G1035">
            <v>10</v>
          </cell>
          <cell r="H1035">
            <v>99.5</v>
          </cell>
          <cell r="I1035">
            <v>0.85499999999999998</v>
          </cell>
        </row>
        <row r="1036">
          <cell r="A1036">
            <v>1033</v>
          </cell>
          <cell r="B1036" t="str">
            <v>2107005</v>
          </cell>
          <cell r="C1036">
            <v>44387</v>
          </cell>
          <cell r="D1036">
            <v>44389</v>
          </cell>
          <cell r="E1036">
            <v>86.64</v>
          </cell>
          <cell r="F1036">
            <v>5.59</v>
          </cell>
          <cell r="G1036">
            <v>7.28</v>
          </cell>
          <cell r="H1036">
            <v>99.51</v>
          </cell>
          <cell r="I1036">
            <v>0.85499999999999998</v>
          </cell>
        </row>
        <row r="1037">
          <cell r="A1037">
            <v>1034</v>
          </cell>
          <cell r="B1037" t="str">
            <v>2107008</v>
          </cell>
          <cell r="C1037">
            <v>44418</v>
          </cell>
          <cell r="D1037">
            <v>44419</v>
          </cell>
          <cell r="E1037">
            <v>87.3</v>
          </cell>
          <cell r="F1037">
            <v>3.22</v>
          </cell>
          <cell r="G1037">
            <v>8.98</v>
          </cell>
          <cell r="H1037">
            <v>99.5</v>
          </cell>
          <cell r="I1037">
            <v>0.85799999999999998</v>
          </cell>
        </row>
        <row r="1038">
          <cell r="A1038">
            <v>1035</v>
          </cell>
          <cell r="B1038" t="str">
            <v>2109002</v>
          </cell>
          <cell r="C1038">
            <v>44443</v>
          </cell>
          <cell r="D1038">
            <v>44445</v>
          </cell>
          <cell r="E1038">
            <v>92.2</v>
          </cell>
          <cell r="F1038">
            <v>1.68</v>
          </cell>
          <cell r="G1038">
            <v>5.63</v>
          </cell>
          <cell r="H1038">
            <v>99.51</v>
          </cell>
          <cell r="I1038">
            <v>0.86099999999999999</v>
          </cell>
        </row>
        <row r="1039">
          <cell r="A1039">
            <v>1036</v>
          </cell>
          <cell r="B1039" t="str">
            <v>2109006</v>
          </cell>
          <cell r="C1039">
            <v>44447</v>
          </cell>
          <cell r="D1039">
            <v>44448</v>
          </cell>
          <cell r="E1039">
            <v>87.64</v>
          </cell>
          <cell r="F1039">
            <v>3.22</v>
          </cell>
          <cell r="G1039">
            <v>8.64</v>
          </cell>
          <cell r="H1039">
            <v>99.5</v>
          </cell>
          <cell r="I1039">
            <v>0.85599999999999998</v>
          </cell>
        </row>
        <row r="1040">
          <cell r="A1040">
            <v>1037</v>
          </cell>
          <cell r="B1040" t="str">
            <v>2109014</v>
          </cell>
          <cell r="C1040">
            <v>44458</v>
          </cell>
          <cell r="D1040">
            <v>44460</v>
          </cell>
          <cell r="E1040">
            <v>88.54</v>
          </cell>
          <cell r="F1040">
            <v>4.21</v>
          </cell>
          <cell r="G1040">
            <v>6.75</v>
          </cell>
          <cell r="H1040">
            <v>99.5</v>
          </cell>
          <cell r="I1040">
            <v>0.85599999999999998</v>
          </cell>
        </row>
        <row r="1041">
          <cell r="A1041">
            <v>1038</v>
          </cell>
          <cell r="B1041" t="str">
            <v>2109022</v>
          </cell>
          <cell r="C1041">
            <v>44466</v>
          </cell>
          <cell r="D1041">
            <v>44467</v>
          </cell>
          <cell r="E1041">
            <v>87.84</v>
          </cell>
          <cell r="F1041">
            <v>5.1100000000000003</v>
          </cell>
          <cell r="G1041">
            <v>6.55</v>
          </cell>
          <cell r="H1041">
            <v>99.5</v>
          </cell>
          <cell r="I1041">
            <v>0.85799999999999998</v>
          </cell>
        </row>
        <row r="1042">
          <cell r="A1042">
            <v>1039</v>
          </cell>
          <cell r="B1042" t="str">
            <v>2109024</v>
          </cell>
          <cell r="C1042">
            <v>44468</v>
          </cell>
          <cell r="D1042">
            <v>44468</v>
          </cell>
          <cell r="E1042">
            <v>88.07</v>
          </cell>
          <cell r="F1042">
            <v>5.09</v>
          </cell>
          <cell r="G1042">
            <v>6.35</v>
          </cell>
          <cell r="H1042">
            <v>99.509999999999991</v>
          </cell>
          <cell r="I1042">
            <v>0.85499999999999998</v>
          </cell>
        </row>
        <row r="1043">
          <cell r="A1043">
            <v>1040</v>
          </cell>
          <cell r="B1043" t="str">
            <v>2109026</v>
          </cell>
          <cell r="C1043">
            <v>44470</v>
          </cell>
          <cell r="D1043">
            <v>44470</v>
          </cell>
          <cell r="E1043">
            <v>91.13</v>
          </cell>
          <cell r="F1043">
            <v>4.16</v>
          </cell>
          <cell r="G1043">
            <v>4.2</v>
          </cell>
          <cell r="H1043">
            <v>99.49</v>
          </cell>
          <cell r="I1043">
            <v>0.85799999999999998</v>
          </cell>
        </row>
        <row r="1044">
          <cell r="A1044">
            <v>1041</v>
          </cell>
          <cell r="B1044" t="str">
            <v>2110005</v>
          </cell>
          <cell r="C1044">
            <v>44473</v>
          </cell>
          <cell r="D1044">
            <v>44476</v>
          </cell>
          <cell r="E1044">
            <v>89.85</v>
          </cell>
          <cell r="F1044">
            <v>4.47</v>
          </cell>
          <cell r="G1044">
            <v>5.18</v>
          </cell>
          <cell r="H1044">
            <v>99.5</v>
          </cell>
          <cell r="I1044">
            <v>0.85599999999999998</v>
          </cell>
        </row>
        <row r="1045">
          <cell r="A1045">
            <v>1042</v>
          </cell>
          <cell r="B1045" t="str">
            <v>2110012</v>
          </cell>
          <cell r="C1045">
            <v>44482</v>
          </cell>
          <cell r="D1045">
            <v>44482</v>
          </cell>
          <cell r="E1045">
            <v>86.98</v>
          </cell>
          <cell r="F1045">
            <v>5.19</v>
          </cell>
          <cell r="G1045">
            <v>7.33</v>
          </cell>
          <cell r="H1045">
            <v>99.5</v>
          </cell>
          <cell r="I1045">
            <v>0.85499999999999998</v>
          </cell>
        </row>
        <row r="1046">
          <cell r="A1046">
            <v>1043</v>
          </cell>
          <cell r="B1046" t="str">
            <v>2110017</v>
          </cell>
          <cell r="C1046">
            <v>44486</v>
          </cell>
          <cell r="D1046">
            <v>44487</v>
          </cell>
          <cell r="E1046">
            <v>89.03</v>
          </cell>
          <cell r="F1046">
            <v>6.16</v>
          </cell>
          <cell r="G1046">
            <v>4.3099999999999996</v>
          </cell>
          <cell r="H1046">
            <v>99.5</v>
          </cell>
          <cell r="I1046">
            <v>0.85699999999999998</v>
          </cell>
        </row>
        <row r="1047">
          <cell r="A1047">
            <v>1044</v>
          </cell>
          <cell r="B1047" t="str">
            <v>2110020</v>
          </cell>
          <cell r="C1047">
            <v>44490</v>
          </cell>
          <cell r="D1047">
            <v>44490</v>
          </cell>
          <cell r="E1047">
            <v>87.82</v>
          </cell>
          <cell r="F1047">
            <v>6.31</v>
          </cell>
          <cell r="G1047">
            <v>5.37</v>
          </cell>
          <cell r="H1047">
            <v>99.5</v>
          </cell>
          <cell r="I1047">
            <v>0.85699999999999998</v>
          </cell>
        </row>
        <row r="1048">
          <cell r="A1048">
            <v>1045</v>
          </cell>
          <cell r="B1048" t="str">
            <v>2112001</v>
          </cell>
          <cell r="C1048">
            <v>44495</v>
          </cell>
          <cell r="D1048">
            <v>44496</v>
          </cell>
          <cell r="E1048">
            <v>79.209999999999994</v>
          </cell>
          <cell r="F1048">
            <v>5.1100000000000003</v>
          </cell>
          <cell r="G1048">
            <v>11.18</v>
          </cell>
          <cell r="H1048">
            <v>95.5</v>
          </cell>
          <cell r="I1048">
            <v>0.85699999999999998</v>
          </cell>
        </row>
        <row r="1049">
          <cell r="A1049">
            <v>1046</v>
          </cell>
          <cell r="B1049" t="str">
            <v>2112008</v>
          </cell>
          <cell r="C1049">
            <v>44563</v>
          </cell>
          <cell r="D1049">
            <v>44566</v>
          </cell>
          <cell r="E1049">
            <v>82.11</v>
          </cell>
          <cell r="F1049">
            <v>3.42</v>
          </cell>
          <cell r="G1049">
            <v>13.96</v>
          </cell>
          <cell r="H1049">
            <v>99.490000000000009</v>
          </cell>
          <cell r="I1049">
            <v>0.86</v>
          </cell>
        </row>
        <row r="1050">
          <cell r="A1050">
            <v>1047</v>
          </cell>
          <cell r="B1050" t="str">
            <v>2201003</v>
          </cell>
          <cell r="C1050">
            <v>44566</v>
          </cell>
          <cell r="D1050">
            <v>44567</v>
          </cell>
          <cell r="E1050">
            <v>83.76</v>
          </cell>
          <cell r="F1050">
            <v>4.04</v>
          </cell>
          <cell r="G1050">
            <v>11.7</v>
          </cell>
          <cell r="H1050">
            <v>99.500000000000014</v>
          </cell>
          <cell r="I1050">
            <v>0.86</v>
          </cell>
        </row>
        <row r="1051">
          <cell r="A1051">
            <v>1048</v>
          </cell>
          <cell r="B1051" t="str">
            <v>2201009</v>
          </cell>
          <cell r="C1051">
            <v>44570</v>
          </cell>
          <cell r="D1051">
            <v>44574</v>
          </cell>
          <cell r="E1051">
            <v>82.64</v>
          </cell>
          <cell r="F1051">
            <v>5.63</v>
          </cell>
          <cell r="G1051">
            <v>11.23</v>
          </cell>
          <cell r="H1051">
            <v>99.5</v>
          </cell>
          <cell r="I1051">
            <v>0.85699999999999998</v>
          </cell>
        </row>
        <row r="1052">
          <cell r="A1052">
            <v>1049</v>
          </cell>
          <cell r="B1052" t="str">
            <v>2201013</v>
          </cell>
          <cell r="C1052">
            <v>44574</v>
          </cell>
          <cell r="D1052">
            <v>44575</v>
          </cell>
          <cell r="E1052">
            <v>80.53</v>
          </cell>
          <cell r="F1052">
            <v>5.39</v>
          </cell>
          <cell r="G1052">
            <v>13.59</v>
          </cell>
          <cell r="H1052">
            <v>99.51</v>
          </cell>
          <cell r="I1052">
            <v>0.85499999999999998</v>
          </cell>
        </row>
        <row r="1053">
          <cell r="A1053">
            <v>1050</v>
          </cell>
          <cell r="B1053" t="str">
            <v>2201016</v>
          </cell>
          <cell r="C1053">
            <v>44577</v>
          </cell>
          <cell r="D1053">
            <v>44578</v>
          </cell>
          <cell r="E1053">
            <v>84.96</v>
          </cell>
          <cell r="F1053">
            <v>4</v>
          </cell>
          <cell r="G1053">
            <v>10.54</v>
          </cell>
          <cell r="H1053">
            <v>99.5</v>
          </cell>
          <cell r="I1053">
            <v>0.86</v>
          </cell>
        </row>
        <row r="1054">
          <cell r="A1054">
            <v>1051</v>
          </cell>
          <cell r="B1054" t="str">
            <v>2201019</v>
          </cell>
          <cell r="C1054">
            <v>44580</v>
          </cell>
          <cell r="D1054">
            <v>44581</v>
          </cell>
          <cell r="E1054">
            <v>83.96</v>
          </cell>
          <cell r="F1054">
            <v>2.25</v>
          </cell>
          <cell r="G1054">
            <v>13.29</v>
          </cell>
          <cell r="H1054">
            <v>99.5</v>
          </cell>
          <cell r="I1054">
            <v>0.85899999999999999</v>
          </cell>
        </row>
        <row r="1055">
          <cell r="A1055">
            <v>1052</v>
          </cell>
          <cell r="B1055" t="str">
            <v>2201023</v>
          </cell>
          <cell r="C1055">
            <v>44584</v>
          </cell>
          <cell r="D1055">
            <v>44585</v>
          </cell>
          <cell r="E1055">
            <v>82.83</v>
          </cell>
          <cell r="F1055">
            <v>4.33</v>
          </cell>
          <cell r="G1055">
            <v>12.33</v>
          </cell>
          <cell r="H1055">
            <v>99.49</v>
          </cell>
          <cell r="I1055">
            <v>0.85799999999999998</v>
          </cell>
        </row>
        <row r="1056">
          <cell r="A1056">
            <v>1053</v>
          </cell>
          <cell r="B1056" t="str">
            <v>2201032</v>
          </cell>
          <cell r="C1056">
            <v>44591</v>
          </cell>
          <cell r="D1056">
            <v>44592</v>
          </cell>
          <cell r="E1056">
            <v>81.17</v>
          </cell>
          <cell r="F1056">
            <v>5.25</v>
          </cell>
          <cell r="G1056">
            <v>13.08</v>
          </cell>
          <cell r="H1056">
            <v>99.5</v>
          </cell>
          <cell r="I1056">
            <v>0.85599999999999998</v>
          </cell>
        </row>
        <row r="1057">
          <cell r="A1057">
            <v>1054</v>
          </cell>
          <cell r="B1057" t="str">
            <v>2202001</v>
          </cell>
          <cell r="C1057">
            <v>44594</v>
          </cell>
          <cell r="D1057">
            <v>44595</v>
          </cell>
          <cell r="E1057">
            <v>83.1</v>
          </cell>
          <cell r="F1057">
            <v>5.76</v>
          </cell>
          <cell r="G1057">
            <v>10.64</v>
          </cell>
          <cell r="H1057">
            <v>99.5</v>
          </cell>
          <cell r="I1057">
            <v>0.85499999999999998</v>
          </cell>
        </row>
        <row r="1058">
          <cell r="A1058">
            <v>1055</v>
          </cell>
          <cell r="B1058" t="str">
            <v>2202006</v>
          </cell>
          <cell r="C1058">
            <v>44598</v>
          </cell>
          <cell r="D1058">
            <v>44599</v>
          </cell>
          <cell r="E1058">
            <v>80.2</v>
          </cell>
          <cell r="F1058">
            <v>4.12</v>
          </cell>
          <cell r="G1058">
            <v>15.19</v>
          </cell>
          <cell r="H1058">
            <v>99.51</v>
          </cell>
          <cell r="I1058">
            <v>0.85499999999999998</v>
          </cell>
        </row>
        <row r="1059">
          <cell r="A1059">
            <v>1056</v>
          </cell>
          <cell r="B1059" t="str">
            <v>2202010</v>
          </cell>
          <cell r="C1059">
            <v>44601</v>
          </cell>
          <cell r="D1059">
            <v>44602</v>
          </cell>
          <cell r="E1059">
            <v>84.5</v>
          </cell>
          <cell r="F1059">
            <v>3.61</v>
          </cell>
          <cell r="G1059">
            <v>11.4</v>
          </cell>
          <cell r="H1059">
            <v>99.51</v>
          </cell>
          <cell r="I1059">
            <v>0.86</v>
          </cell>
        </row>
        <row r="1060">
          <cell r="A1060">
            <v>1057</v>
          </cell>
          <cell r="B1060" t="str">
            <v>2202014</v>
          </cell>
          <cell r="C1060">
            <v>44605</v>
          </cell>
          <cell r="D1060">
            <v>44607</v>
          </cell>
          <cell r="E1060">
            <v>84.7</v>
          </cell>
          <cell r="F1060">
            <v>5.01</v>
          </cell>
          <cell r="G1060">
            <v>9.7799999999999994</v>
          </cell>
          <cell r="H1060">
            <v>99.490000000000009</v>
          </cell>
          <cell r="I1060">
            <v>0.86</v>
          </cell>
        </row>
        <row r="1061">
          <cell r="A1061">
            <v>1058</v>
          </cell>
          <cell r="B1061" t="str">
            <v>2202020</v>
          </cell>
          <cell r="C1061">
            <v>44612</v>
          </cell>
          <cell r="D1061">
            <v>44613</v>
          </cell>
          <cell r="E1061">
            <v>84.65</v>
          </cell>
          <cell r="F1061">
            <v>5.16</v>
          </cell>
          <cell r="G1061">
            <v>9.69</v>
          </cell>
          <cell r="H1061">
            <v>99.5</v>
          </cell>
          <cell r="I1061">
            <v>0.85599999999999998</v>
          </cell>
        </row>
        <row r="1062">
          <cell r="A1062">
            <v>1059</v>
          </cell>
          <cell r="B1062" t="str">
            <v>2202021</v>
          </cell>
          <cell r="C1062">
            <v>44613</v>
          </cell>
          <cell r="D1062">
            <v>44613</v>
          </cell>
          <cell r="E1062">
            <v>82.66</v>
          </cell>
          <cell r="F1062">
            <v>4.38</v>
          </cell>
          <cell r="G1062">
            <v>12.46</v>
          </cell>
          <cell r="H1062">
            <v>99.5</v>
          </cell>
          <cell r="I1062">
            <v>0.85899999999999999</v>
          </cell>
        </row>
        <row r="1063">
          <cell r="A1063">
            <v>1060</v>
          </cell>
          <cell r="B1063" t="str">
            <v>2202024</v>
          </cell>
          <cell r="C1063">
            <v>44615</v>
          </cell>
          <cell r="D1063">
            <v>44616</v>
          </cell>
          <cell r="E1063">
            <v>83.98</v>
          </cell>
          <cell r="F1063">
            <v>3.61</v>
          </cell>
          <cell r="G1063">
            <v>11.91</v>
          </cell>
          <cell r="H1063">
            <v>99.5</v>
          </cell>
          <cell r="I1063">
            <v>0.85799999999999998</v>
          </cell>
        </row>
        <row r="1064">
          <cell r="A1064">
            <v>1061</v>
          </cell>
          <cell r="B1064" t="str">
            <v>2202029</v>
          </cell>
          <cell r="C1064">
            <v>44619</v>
          </cell>
          <cell r="D1064">
            <v>44620</v>
          </cell>
          <cell r="E1064">
            <v>83.07</v>
          </cell>
          <cell r="F1064">
            <v>4.12</v>
          </cell>
          <cell r="G1064">
            <v>12.31</v>
          </cell>
          <cell r="H1064">
            <v>99.5</v>
          </cell>
          <cell r="I1064">
            <v>0.85799999999999998</v>
          </cell>
        </row>
        <row r="1065">
          <cell r="A1065">
            <v>1062</v>
          </cell>
          <cell r="B1065" t="str">
            <v>2203003</v>
          </cell>
          <cell r="C1065">
            <v>44626</v>
          </cell>
          <cell r="D1065">
            <v>44627</v>
          </cell>
          <cell r="E1065">
            <v>84.18</v>
          </cell>
          <cell r="F1065">
            <v>4.3499999999999996</v>
          </cell>
          <cell r="G1065">
            <v>10.97</v>
          </cell>
          <cell r="H1065">
            <v>99.5</v>
          </cell>
          <cell r="I1065">
            <v>0.85799999999999998</v>
          </cell>
        </row>
        <row r="1066">
          <cell r="A1066">
            <v>1063</v>
          </cell>
          <cell r="B1066" t="str">
            <v>2203007</v>
          </cell>
          <cell r="C1066">
            <v>44629</v>
          </cell>
          <cell r="D1066">
            <v>44630</v>
          </cell>
          <cell r="E1066">
            <v>85.2</v>
          </cell>
          <cell r="F1066">
            <v>4.3099999999999996</v>
          </cell>
          <cell r="G1066">
            <v>9.99</v>
          </cell>
          <cell r="H1066">
            <v>99.5</v>
          </cell>
          <cell r="I1066">
            <v>0.85899999999999999</v>
          </cell>
        </row>
        <row r="1067">
          <cell r="A1067">
            <v>1064</v>
          </cell>
          <cell r="B1067" t="str">
            <v>2203011</v>
          </cell>
          <cell r="C1067">
            <v>44633</v>
          </cell>
          <cell r="D1067">
            <v>44634</v>
          </cell>
          <cell r="E1067">
            <v>89.16</v>
          </cell>
          <cell r="F1067">
            <v>5.23</v>
          </cell>
          <cell r="G1067">
            <v>5.1100000000000003</v>
          </cell>
          <cell r="H1067">
            <v>99.5</v>
          </cell>
          <cell r="I1067">
            <v>0.85699999999999998</v>
          </cell>
        </row>
        <row r="1068">
          <cell r="A1068">
            <v>1065</v>
          </cell>
          <cell r="B1068" t="str">
            <v>2203017</v>
          </cell>
          <cell r="C1068">
            <v>44640</v>
          </cell>
          <cell r="D1068">
            <v>44643</v>
          </cell>
          <cell r="E1068">
            <v>88.76</v>
          </cell>
          <cell r="F1068">
            <v>4.97</v>
          </cell>
          <cell r="G1068">
            <v>5.77</v>
          </cell>
          <cell r="H1068">
            <v>99.5</v>
          </cell>
          <cell r="I1068">
            <v>0.85299999999999998</v>
          </cell>
        </row>
        <row r="1069">
          <cell r="A1069">
            <v>1066</v>
          </cell>
          <cell r="B1069" t="str">
            <v>2203022</v>
          </cell>
          <cell r="C1069">
            <v>44644</v>
          </cell>
          <cell r="D1069">
            <v>44645</v>
          </cell>
          <cell r="E1069">
            <v>89</v>
          </cell>
          <cell r="F1069">
            <v>6.06</v>
          </cell>
          <cell r="G1069">
            <v>4.4400000000000004</v>
          </cell>
          <cell r="H1069">
            <v>99.5</v>
          </cell>
          <cell r="I1069">
            <v>0.85799999999999998</v>
          </cell>
        </row>
        <row r="1070">
          <cell r="A1070">
            <v>1067</v>
          </cell>
          <cell r="B1070" t="str">
            <v>2203026</v>
          </cell>
          <cell r="C1070">
            <v>44648</v>
          </cell>
          <cell r="D1070">
            <v>44648</v>
          </cell>
          <cell r="E1070">
            <v>88.37</v>
          </cell>
          <cell r="F1070">
            <v>5.64</v>
          </cell>
          <cell r="G1070">
            <v>5.49</v>
          </cell>
          <cell r="H1070">
            <v>99.5</v>
          </cell>
          <cell r="I1070">
            <v>0.85799999999999998</v>
          </cell>
        </row>
        <row r="1071">
          <cell r="A1071">
            <v>1068</v>
          </cell>
          <cell r="B1071" t="str">
            <v>2203029</v>
          </cell>
          <cell r="C1071">
            <v>44650</v>
          </cell>
          <cell r="D1071">
            <v>44651</v>
          </cell>
          <cell r="E1071">
            <v>89.46</v>
          </cell>
          <cell r="F1071">
            <v>4.88</v>
          </cell>
          <cell r="G1071">
            <v>5.16</v>
          </cell>
          <cell r="H1071">
            <v>99.499999999999986</v>
          </cell>
          <cell r="I1071">
            <v>0.85599999999999998</v>
          </cell>
        </row>
        <row r="1072">
          <cell r="A1072">
            <v>1069</v>
          </cell>
          <cell r="B1072" t="str">
            <v>2204002</v>
          </cell>
          <cell r="C1072">
            <v>44654</v>
          </cell>
          <cell r="D1072">
            <v>44655</v>
          </cell>
          <cell r="E1072">
            <v>90.12</v>
          </cell>
          <cell r="F1072">
            <v>5.53</v>
          </cell>
          <cell r="G1072">
            <v>3.84</v>
          </cell>
          <cell r="H1072">
            <v>99.490000000000009</v>
          </cell>
          <cell r="I1072">
            <v>0.85799999999999998</v>
          </cell>
        </row>
        <row r="1073">
          <cell r="A1073">
            <v>1070</v>
          </cell>
          <cell r="B1073" t="str">
            <v>2204005</v>
          </cell>
          <cell r="C1073">
            <v>44657</v>
          </cell>
          <cell r="D1073">
            <v>44658</v>
          </cell>
          <cell r="E1073">
            <v>89.34</v>
          </cell>
          <cell r="F1073">
            <v>4.96</v>
          </cell>
          <cell r="G1073">
            <v>5.2</v>
          </cell>
          <cell r="H1073">
            <v>99.5</v>
          </cell>
          <cell r="I1073">
            <v>0.85699999999999998</v>
          </cell>
        </row>
        <row r="1074">
          <cell r="A1074">
            <v>1071</v>
          </cell>
          <cell r="B1074" t="str">
            <v>2204010</v>
          </cell>
          <cell r="C1074">
            <v>44661</v>
          </cell>
          <cell r="D1074">
            <v>44662</v>
          </cell>
          <cell r="E1074">
            <v>88.97</v>
          </cell>
          <cell r="F1074">
            <v>5.67</v>
          </cell>
          <cell r="G1074">
            <v>4.8600000000000003</v>
          </cell>
          <cell r="H1074">
            <v>99.5</v>
          </cell>
          <cell r="I1074">
            <v>0.86099999999999999</v>
          </cell>
        </row>
        <row r="1075">
          <cell r="A1075">
            <v>1072</v>
          </cell>
          <cell r="B1075" t="str">
            <v>2204013</v>
          </cell>
          <cell r="C1075">
            <v>44664</v>
          </cell>
          <cell r="D1075">
            <v>44664</v>
          </cell>
          <cell r="E1075">
            <v>88.53</v>
          </cell>
          <cell r="F1075">
            <v>5.98</v>
          </cell>
          <cell r="G1075">
            <v>4.99</v>
          </cell>
          <cell r="H1075">
            <v>99.5</v>
          </cell>
          <cell r="I1075">
            <v>0.85299999999999998</v>
          </cell>
        </row>
        <row r="1076">
          <cell r="A1076">
            <v>1073</v>
          </cell>
          <cell r="B1076" t="str">
            <v>2204018</v>
          </cell>
          <cell r="C1076">
            <v>44668</v>
          </cell>
          <cell r="D1076">
            <v>44669</v>
          </cell>
          <cell r="E1076">
            <v>88.88</v>
          </cell>
          <cell r="F1076">
            <v>4.32</v>
          </cell>
          <cell r="G1076">
            <v>6.3</v>
          </cell>
          <cell r="H1076">
            <v>99.499999999999986</v>
          </cell>
          <cell r="I1076">
            <v>0.85599999999999998</v>
          </cell>
        </row>
        <row r="1077">
          <cell r="A1077">
            <v>1074</v>
          </cell>
          <cell r="B1077" t="str">
            <v>2204021</v>
          </cell>
          <cell r="C1077">
            <v>44672</v>
          </cell>
          <cell r="D1077">
            <v>44672</v>
          </cell>
          <cell r="E1077">
            <v>87.38</v>
          </cell>
          <cell r="F1077">
            <v>3.95</v>
          </cell>
          <cell r="G1077">
            <v>8.17</v>
          </cell>
          <cell r="H1077">
            <v>99.5</v>
          </cell>
          <cell r="I1077">
            <v>0.85299999999999998</v>
          </cell>
        </row>
        <row r="1078">
          <cell r="A1078">
            <v>1075</v>
          </cell>
          <cell r="B1078" t="str">
            <v>2204025</v>
          </cell>
          <cell r="C1078">
            <v>44675</v>
          </cell>
          <cell r="D1078">
            <v>44676</v>
          </cell>
          <cell r="E1078">
            <v>89.04</v>
          </cell>
          <cell r="F1078">
            <v>4.8099999999999996</v>
          </cell>
          <cell r="G1078">
            <v>5.65</v>
          </cell>
          <cell r="H1078">
            <v>99.500000000000014</v>
          </cell>
          <cell r="I1078">
            <v>0.85599999999999998</v>
          </cell>
        </row>
        <row r="1079">
          <cell r="A1079">
            <v>1076</v>
          </cell>
          <cell r="B1079" t="str">
            <v>2204031</v>
          </cell>
          <cell r="C1079">
            <v>44682</v>
          </cell>
          <cell r="D1079">
            <v>44683</v>
          </cell>
          <cell r="E1079">
            <v>89.08</v>
          </cell>
          <cell r="F1079">
            <v>4.84</v>
          </cell>
          <cell r="G1079">
            <v>5.58</v>
          </cell>
          <cell r="H1079">
            <v>99.5</v>
          </cell>
          <cell r="I1079">
            <v>0.85399999999999998</v>
          </cell>
        </row>
        <row r="1080">
          <cell r="A1080">
            <v>1077</v>
          </cell>
          <cell r="B1080" t="str">
            <v>2205005</v>
          </cell>
          <cell r="C1080">
            <v>44686</v>
          </cell>
          <cell r="D1080">
            <v>44687</v>
          </cell>
          <cell r="E1080">
            <v>88.15</v>
          </cell>
          <cell r="F1080">
            <v>4.9800000000000004</v>
          </cell>
          <cell r="G1080">
            <v>6.37</v>
          </cell>
          <cell r="H1080">
            <v>99.500000000000014</v>
          </cell>
          <cell r="I1080">
            <v>0.85699999999999998</v>
          </cell>
        </row>
        <row r="1081">
          <cell r="A1081">
            <v>1078</v>
          </cell>
          <cell r="B1081" t="str">
            <v>2205009</v>
          </cell>
          <cell r="C1081">
            <v>44692</v>
          </cell>
          <cell r="D1081">
            <v>44693</v>
          </cell>
          <cell r="E1081">
            <v>89.3</v>
          </cell>
          <cell r="F1081">
            <v>4.63</v>
          </cell>
          <cell r="G1081">
            <v>5.57</v>
          </cell>
          <cell r="H1081">
            <v>99.5</v>
          </cell>
          <cell r="I1081">
            <v>0.85599999999999998</v>
          </cell>
        </row>
        <row r="1082">
          <cell r="A1082">
            <v>1079</v>
          </cell>
          <cell r="B1082" t="str">
            <v>2205013</v>
          </cell>
          <cell r="C1082">
            <v>44696</v>
          </cell>
          <cell r="D1082">
            <v>44697</v>
          </cell>
          <cell r="E1082">
            <v>90.19</v>
          </cell>
          <cell r="F1082">
            <v>4.45</v>
          </cell>
          <cell r="G1082">
            <v>4.8600000000000003</v>
          </cell>
          <cell r="H1082">
            <v>99.5</v>
          </cell>
          <cell r="I1082">
            <v>0.85699999999999998</v>
          </cell>
        </row>
        <row r="1083">
          <cell r="A1083">
            <v>1080</v>
          </cell>
          <cell r="B1083" t="str">
            <v>2205017</v>
          </cell>
          <cell r="C1083">
            <v>44699</v>
          </cell>
          <cell r="D1083">
            <v>44700</v>
          </cell>
          <cell r="E1083">
            <v>89.21</v>
          </cell>
          <cell r="F1083">
            <v>4.68</v>
          </cell>
          <cell r="G1083">
            <v>5.61</v>
          </cell>
          <cell r="H1083">
            <v>99.499999999999986</v>
          </cell>
          <cell r="I1083">
            <v>0.85799999999999998</v>
          </cell>
        </row>
        <row r="1084">
          <cell r="A1084">
            <v>1081</v>
          </cell>
          <cell r="B1084" t="str">
            <v>2205023</v>
          </cell>
          <cell r="C1084">
            <v>44704</v>
          </cell>
          <cell r="D1084">
            <v>44705</v>
          </cell>
          <cell r="E1084">
            <v>88.86</v>
          </cell>
          <cell r="F1084">
            <v>5.55</v>
          </cell>
          <cell r="G1084">
            <v>5.09</v>
          </cell>
          <cell r="H1084">
            <v>99.5</v>
          </cell>
          <cell r="I1084">
            <v>0.85599999999999998</v>
          </cell>
        </row>
        <row r="1085">
          <cell r="A1085">
            <v>1082</v>
          </cell>
          <cell r="B1085" t="str">
            <v>2205025</v>
          </cell>
          <cell r="C1085">
            <v>44706</v>
          </cell>
          <cell r="D1085">
            <v>44706</v>
          </cell>
          <cell r="E1085">
            <v>88.8</v>
          </cell>
          <cell r="F1085">
            <v>5.94</v>
          </cell>
          <cell r="G1085">
            <v>4.76</v>
          </cell>
          <cell r="H1085">
            <v>99.5</v>
          </cell>
          <cell r="I1085">
            <v>0.85699999999999998</v>
          </cell>
        </row>
        <row r="1086">
          <cell r="A1086">
            <v>1082</v>
          </cell>
          <cell r="B1086" t="str">
            <v>2205030</v>
          </cell>
          <cell r="C1086">
            <v>44710</v>
          </cell>
          <cell r="D1086">
            <v>44711</v>
          </cell>
          <cell r="E1086">
            <v>89.67</v>
          </cell>
          <cell r="F1086">
            <v>4.83</v>
          </cell>
          <cell r="G1086">
            <v>5</v>
          </cell>
          <cell r="H1086">
            <v>99.5</v>
          </cell>
          <cell r="I1086">
            <v>0.58699999999999997</v>
          </cell>
        </row>
        <row r="1087">
          <cell r="A1087">
            <v>1083</v>
          </cell>
          <cell r="B1087" t="str">
            <v>2205033</v>
          </cell>
          <cell r="C1087">
            <v>44713</v>
          </cell>
          <cell r="D1087">
            <v>44713</v>
          </cell>
          <cell r="E1087">
            <v>90.04</v>
          </cell>
          <cell r="F1087">
            <v>4.41</v>
          </cell>
          <cell r="G1087">
            <v>5.05</v>
          </cell>
          <cell r="H1087">
            <v>99.5</v>
          </cell>
          <cell r="I1087">
            <v>0.85799999999999998</v>
          </cell>
        </row>
        <row r="1088">
          <cell r="A1088">
            <v>1084</v>
          </cell>
          <cell r="B1088" t="str">
            <v>2208001</v>
          </cell>
          <cell r="C1088">
            <v>44776</v>
          </cell>
          <cell r="D1088">
            <v>44777</v>
          </cell>
          <cell r="E1088">
            <v>88.56</v>
          </cell>
          <cell r="F1088">
            <v>5.0999999999999996</v>
          </cell>
          <cell r="G1088">
            <v>5.84</v>
          </cell>
          <cell r="H1088">
            <v>99.5</v>
          </cell>
          <cell r="I1088">
            <v>0.85299999999999998</v>
          </cell>
        </row>
        <row r="1089">
          <cell r="A1089">
            <v>1085</v>
          </cell>
          <cell r="B1089" t="str">
            <v>2208006</v>
          </cell>
          <cell r="C1089">
            <v>44805</v>
          </cell>
          <cell r="D1089">
            <v>44806</v>
          </cell>
          <cell r="E1089">
            <v>89.75</v>
          </cell>
          <cell r="F1089">
            <v>4.68</v>
          </cell>
          <cell r="G1089">
            <v>5.0599999999999996</v>
          </cell>
          <cell r="H1089">
            <v>99.490000000000009</v>
          </cell>
          <cell r="I1089">
            <v>0.85499999999999998</v>
          </cell>
        </row>
        <row r="1090">
          <cell r="A1090">
            <v>1086</v>
          </cell>
          <cell r="B1090" t="str">
            <v>2209005</v>
          </cell>
          <cell r="C1090">
            <v>44816</v>
          </cell>
          <cell r="D1090">
            <v>44816</v>
          </cell>
          <cell r="E1090">
            <v>88.26</v>
          </cell>
          <cell r="F1090">
            <v>3.89</v>
          </cell>
          <cell r="G1090">
            <v>7.36</v>
          </cell>
          <cell r="H1090">
            <v>99.51</v>
          </cell>
          <cell r="I1090">
            <v>0.85599999999999998</v>
          </cell>
        </row>
        <row r="1091">
          <cell r="A1091">
            <v>1087</v>
          </cell>
          <cell r="B1091" t="str">
            <v>2209017</v>
          </cell>
          <cell r="C1091">
            <v>44829</v>
          </cell>
          <cell r="D1091">
            <v>44830</v>
          </cell>
          <cell r="E1091">
            <v>88.16</v>
          </cell>
          <cell r="F1091">
            <v>3.67</v>
          </cell>
          <cell r="G1091">
            <v>7.67</v>
          </cell>
          <cell r="H1091">
            <v>99.5</v>
          </cell>
          <cell r="I1091">
            <v>0.85399999999999998</v>
          </cell>
        </row>
        <row r="1092">
          <cell r="A1092">
            <v>1088</v>
          </cell>
          <cell r="B1092" t="str">
            <v>2209021</v>
          </cell>
          <cell r="C1092">
            <v>44832</v>
          </cell>
          <cell r="D1092">
            <v>44833</v>
          </cell>
          <cell r="E1092">
            <v>88.8</v>
          </cell>
          <cell r="F1092">
            <v>4.8099999999999996</v>
          </cell>
          <cell r="G1092">
            <v>5.89</v>
          </cell>
          <cell r="H1092">
            <v>99.5</v>
          </cell>
          <cell r="I1092">
            <v>0.85699999999999998</v>
          </cell>
        </row>
        <row r="1093">
          <cell r="A1093">
            <v>1089</v>
          </cell>
          <cell r="B1093" t="str">
            <v>2210002</v>
          </cell>
          <cell r="C1093">
            <v>44836</v>
          </cell>
          <cell r="D1093">
            <v>44837</v>
          </cell>
          <cell r="E1093">
            <v>89.51</v>
          </cell>
          <cell r="F1093">
            <v>4.68</v>
          </cell>
          <cell r="G1093">
            <v>5.31</v>
          </cell>
          <cell r="H1093">
            <v>99.5</v>
          </cell>
          <cell r="I1093">
            <v>0.85499999999999998</v>
          </cell>
        </row>
        <row r="1094">
          <cell r="A1094">
            <v>1090</v>
          </cell>
          <cell r="B1094" t="str">
            <v>2302001</v>
          </cell>
          <cell r="C1094">
            <v>44959</v>
          </cell>
          <cell r="D1094">
            <v>44959</v>
          </cell>
          <cell r="E1094">
            <v>92.85</v>
          </cell>
          <cell r="F1094">
            <v>6.42</v>
          </cell>
          <cell r="G1094">
            <v>0.22</v>
          </cell>
          <cell r="H1094">
            <v>99.49</v>
          </cell>
          <cell r="I1094">
            <v>0.86099999999999999</v>
          </cell>
        </row>
        <row r="1095">
          <cell r="A1095">
            <v>1091</v>
          </cell>
          <cell r="B1095" t="str">
            <v>2302003</v>
          </cell>
          <cell r="C1095">
            <v>44961</v>
          </cell>
          <cell r="D1095">
            <v>44963</v>
          </cell>
          <cell r="E1095">
            <v>88.09</v>
          </cell>
          <cell r="F1095">
            <v>11.29</v>
          </cell>
          <cell r="G1095">
            <v>0.12</v>
          </cell>
          <cell r="H1095">
            <v>99.5</v>
          </cell>
          <cell r="I1095">
            <v>0.86199999999999999</v>
          </cell>
        </row>
        <row r="1096">
          <cell r="A1096">
            <v>1092</v>
          </cell>
          <cell r="B1096" t="str">
            <v>2302005</v>
          </cell>
          <cell r="C1096">
            <v>44965</v>
          </cell>
          <cell r="D1096">
            <v>44966</v>
          </cell>
          <cell r="E1096">
            <v>84.65</v>
          </cell>
          <cell r="F1096">
            <v>14.6</v>
          </cell>
          <cell r="G1096">
            <v>0.24</v>
          </cell>
          <cell r="H1096">
            <v>99.49</v>
          </cell>
          <cell r="I1096">
            <v>0.86</v>
          </cell>
        </row>
        <row r="1097">
          <cell r="A1097">
            <v>1093</v>
          </cell>
          <cell r="B1097" t="str">
            <v>2302009</v>
          </cell>
          <cell r="C1097">
            <v>44969</v>
          </cell>
          <cell r="D1097">
            <v>44970</v>
          </cell>
          <cell r="E1097">
            <v>95.34</v>
          </cell>
          <cell r="F1097">
            <v>3.59</v>
          </cell>
          <cell r="G1097">
            <v>0.56999999999999995</v>
          </cell>
          <cell r="H1097">
            <v>99.5</v>
          </cell>
          <cell r="I1097">
            <v>0.86499999999999999</v>
          </cell>
        </row>
        <row r="1098">
          <cell r="A1098">
            <v>1094</v>
          </cell>
          <cell r="B1098" t="str">
            <v>2302016</v>
          </cell>
          <cell r="C1098">
            <v>44986</v>
          </cell>
          <cell r="D1098">
            <v>44986</v>
          </cell>
          <cell r="E1098">
            <v>91.45</v>
          </cell>
          <cell r="F1098">
            <v>7.48</v>
          </cell>
          <cell r="G1098">
            <v>0.56999999999999995</v>
          </cell>
          <cell r="H1098">
            <v>99.5</v>
          </cell>
          <cell r="I1098">
            <v>0.86199999999999999</v>
          </cell>
        </row>
        <row r="1099">
          <cell r="A1099">
            <v>1095</v>
          </cell>
          <cell r="B1099" t="str">
            <v>2303005</v>
          </cell>
          <cell r="C1099">
            <v>44990</v>
          </cell>
          <cell r="D1099">
            <v>44991</v>
          </cell>
          <cell r="E1099">
            <v>88.14</v>
          </cell>
          <cell r="F1099">
            <v>10.35</v>
          </cell>
          <cell r="G1099">
            <v>1</v>
          </cell>
          <cell r="H1099">
            <v>99.49</v>
          </cell>
          <cell r="I1099">
            <v>0.86099999999999999</v>
          </cell>
        </row>
        <row r="1100">
          <cell r="A1100">
            <v>1096</v>
          </cell>
          <cell r="B1100" t="str">
            <v>2303014</v>
          </cell>
          <cell r="C1100">
            <v>44998</v>
          </cell>
          <cell r="D1100">
            <v>44998</v>
          </cell>
          <cell r="E1100">
            <v>92.46</v>
          </cell>
          <cell r="F1100">
            <v>6</v>
          </cell>
          <cell r="G1100">
            <v>1.04</v>
          </cell>
          <cell r="H1100">
            <v>99.5</v>
          </cell>
          <cell r="I1100">
            <v>0.86399999999999999</v>
          </cell>
        </row>
        <row r="1101">
          <cell r="A1101">
            <v>1097</v>
          </cell>
          <cell r="B1101" t="str">
            <v>2303017</v>
          </cell>
          <cell r="C1101">
            <v>45000</v>
          </cell>
          <cell r="D1101">
            <v>45001</v>
          </cell>
          <cell r="E1101">
            <v>90.74</v>
          </cell>
          <cell r="F1101">
            <v>7.73</v>
          </cell>
          <cell r="G1101">
            <v>1.03</v>
          </cell>
          <cell r="H1101">
            <v>99.5</v>
          </cell>
          <cell r="I1101">
            <v>0.86099999999999999</v>
          </cell>
        </row>
        <row r="1102">
          <cell r="A1102">
            <v>1098</v>
          </cell>
          <cell r="B1102" t="str">
            <v>2303021</v>
          </cell>
          <cell r="C1102">
            <v>45004</v>
          </cell>
          <cell r="D1102">
            <v>45005</v>
          </cell>
          <cell r="E1102">
            <v>91.13</v>
          </cell>
          <cell r="F1102">
            <v>7.35</v>
          </cell>
          <cell r="G1102">
            <v>1.03</v>
          </cell>
          <cell r="H1102">
            <v>99.509999999999991</v>
          </cell>
          <cell r="I1102">
            <v>0.86399999999999999</v>
          </cell>
        </row>
        <row r="1103">
          <cell r="A1103">
            <v>1099</v>
          </cell>
          <cell r="B1103" t="str">
            <v>2303033</v>
          </cell>
          <cell r="C1103">
            <v>45014</v>
          </cell>
          <cell r="D1103">
            <v>45015</v>
          </cell>
          <cell r="E1103">
            <v>90.42</v>
          </cell>
          <cell r="F1103">
            <v>7.75</v>
          </cell>
          <cell r="G1103">
            <v>1.33</v>
          </cell>
          <cell r="H1103">
            <v>99.5</v>
          </cell>
          <cell r="I1103">
            <v>0.86199999999999999</v>
          </cell>
        </row>
        <row r="1104">
          <cell r="A1104">
            <v>1100</v>
          </cell>
          <cell r="B1104" t="str">
            <v>2304002</v>
          </cell>
          <cell r="C1104">
            <v>45018</v>
          </cell>
          <cell r="D1104">
            <v>45019</v>
          </cell>
          <cell r="E1104">
            <v>90.93</v>
          </cell>
          <cell r="F1104">
            <v>7.29</v>
          </cell>
          <cell r="G1104">
            <v>1.28</v>
          </cell>
          <cell r="H1104">
            <v>99.500000000000014</v>
          </cell>
          <cell r="I1104">
            <v>0.86099999999999999</v>
          </cell>
        </row>
        <row r="1105">
          <cell r="A1105">
            <v>1101</v>
          </cell>
          <cell r="B1105" t="str">
            <v>2304005</v>
          </cell>
          <cell r="C1105">
            <v>45021</v>
          </cell>
          <cell r="D1105">
            <v>45021</v>
          </cell>
          <cell r="E1105">
            <v>91.02</v>
          </cell>
          <cell r="F1105">
            <v>7.08</v>
          </cell>
          <cell r="G1105">
            <v>1.4</v>
          </cell>
          <cell r="H1105">
            <v>99.5</v>
          </cell>
          <cell r="I1105">
            <v>0.86199999999999999</v>
          </cell>
        </row>
        <row r="1106">
          <cell r="A1106">
            <v>1102</v>
          </cell>
          <cell r="B1106" t="str">
            <v>2304016</v>
          </cell>
          <cell r="C1106">
            <v>45032</v>
          </cell>
          <cell r="D1106">
            <v>45033</v>
          </cell>
          <cell r="E1106">
            <v>89.78</v>
          </cell>
          <cell r="F1106">
            <v>8.14</v>
          </cell>
          <cell r="G1106">
            <v>1.58</v>
          </cell>
          <cell r="H1106">
            <v>99.5</v>
          </cell>
          <cell r="I1106">
            <v>0.86099999999999999</v>
          </cell>
        </row>
        <row r="1107">
          <cell r="A1107">
            <v>1103</v>
          </cell>
          <cell r="B1107" t="str">
            <v>2304019</v>
          </cell>
          <cell r="C1107">
            <v>45035</v>
          </cell>
          <cell r="D1107">
            <v>45035</v>
          </cell>
          <cell r="E1107">
            <v>90.07</v>
          </cell>
          <cell r="F1107">
            <v>7.73</v>
          </cell>
          <cell r="G1107">
            <v>1.7</v>
          </cell>
          <cell r="H1107">
            <v>99.5</v>
          </cell>
          <cell r="I1107">
            <v>0.86099999999999999</v>
          </cell>
        </row>
        <row r="1108">
          <cell r="A1108"/>
          <cell r="B1108"/>
          <cell r="C1108"/>
          <cell r="D1108"/>
          <cell r="E1108"/>
          <cell r="F1108"/>
          <cell r="G1108"/>
          <cell r="H1108">
            <v>0</v>
          </cell>
          <cell r="I1108"/>
        </row>
        <row r="1109">
          <cell r="A1109"/>
          <cell r="B1109"/>
          <cell r="C1109"/>
          <cell r="D1109"/>
          <cell r="E1109"/>
          <cell r="F1109"/>
          <cell r="G1109"/>
          <cell r="H1109">
            <v>0</v>
          </cell>
          <cell r="I1109"/>
        </row>
        <row r="1110">
          <cell r="A1110"/>
          <cell r="B1110"/>
          <cell r="C1110"/>
          <cell r="D1110"/>
          <cell r="E1110"/>
          <cell r="F1110"/>
          <cell r="G1110"/>
          <cell r="H1110">
            <v>0</v>
          </cell>
          <cell r="I1110"/>
        </row>
        <row r="1111">
          <cell r="A1111"/>
          <cell r="B1111"/>
          <cell r="C1111"/>
          <cell r="D1111"/>
          <cell r="E1111"/>
          <cell r="F1111"/>
          <cell r="G1111"/>
          <cell r="H1111">
            <v>0</v>
          </cell>
          <cell r="I1111"/>
        </row>
        <row r="1112">
          <cell r="A1112"/>
          <cell r="B1112"/>
          <cell r="C1112"/>
          <cell r="D1112"/>
          <cell r="E1112"/>
          <cell r="F1112"/>
          <cell r="G1112"/>
          <cell r="H1112">
            <v>0</v>
          </cell>
          <cell r="I1112"/>
        </row>
        <row r="1113">
          <cell r="A1113"/>
          <cell r="B1113"/>
          <cell r="C1113"/>
          <cell r="D1113"/>
          <cell r="E1113"/>
          <cell r="F1113"/>
          <cell r="G1113"/>
          <cell r="H1113">
            <v>0</v>
          </cell>
          <cell r="I1113"/>
        </row>
        <row r="1114">
          <cell r="A1114"/>
          <cell r="B1114"/>
          <cell r="C1114"/>
          <cell r="D1114"/>
          <cell r="E1114"/>
          <cell r="F1114"/>
          <cell r="G1114"/>
          <cell r="H1114">
            <v>0</v>
          </cell>
          <cell r="I1114"/>
        </row>
        <row r="1115">
          <cell r="A1115"/>
          <cell r="B1115"/>
          <cell r="C1115"/>
          <cell r="D1115"/>
          <cell r="E1115"/>
          <cell r="F1115"/>
          <cell r="G1115"/>
          <cell r="H1115">
            <v>0</v>
          </cell>
          <cell r="I1115"/>
        </row>
        <row r="1116">
          <cell r="A1116"/>
          <cell r="B1116"/>
          <cell r="C1116"/>
          <cell r="D1116"/>
          <cell r="E1116"/>
          <cell r="F1116"/>
          <cell r="G1116"/>
          <cell r="H1116">
            <v>0</v>
          </cell>
          <cell r="I1116"/>
        </row>
        <row r="1117">
          <cell r="A1117"/>
          <cell r="B1117"/>
          <cell r="C1117"/>
          <cell r="D1117"/>
          <cell r="E1117"/>
          <cell r="F1117"/>
          <cell r="G1117"/>
          <cell r="H1117">
            <v>0</v>
          </cell>
          <cell r="I1117"/>
        </row>
        <row r="1118">
          <cell r="A1118"/>
          <cell r="B1118"/>
          <cell r="C1118"/>
          <cell r="D1118"/>
          <cell r="E1118"/>
          <cell r="F1118"/>
          <cell r="G1118"/>
          <cell r="H1118">
            <v>0</v>
          </cell>
          <cell r="I1118"/>
        </row>
        <row r="1119">
          <cell r="A1119"/>
          <cell r="B1119"/>
          <cell r="C1119"/>
          <cell r="D1119"/>
          <cell r="E1119"/>
          <cell r="F1119"/>
          <cell r="G1119"/>
          <cell r="H1119">
            <v>0</v>
          </cell>
          <cell r="I1119"/>
        </row>
        <row r="1120">
          <cell r="A1120"/>
          <cell r="B1120"/>
          <cell r="C1120"/>
          <cell r="D1120"/>
          <cell r="E1120"/>
          <cell r="F1120"/>
          <cell r="G1120"/>
          <cell r="H1120">
            <v>0</v>
          </cell>
          <cell r="I1120"/>
        </row>
        <row r="1121">
          <cell r="A1121"/>
          <cell r="B1121"/>
          <cell r="C1121"/>
          <cell r="D1121"/>
          <cell r="E1121"/>
          <cell r="F1121"/>
          <cell r="G1121"/>
          <cell r="H1121">
            <v>0</v>
          </cell>
          <cell r="I1121"/>
        </row>
        <row r="1122">
          <cell r="A1122"/>
          <cell r="B1122"/>
          <cell r="C1122"/>
          <cell r="D1122"/>
          <cell r="E1122"/>
          <cell r="F1122"/>
          <cell r="G1122"/>
          <cell r="H1122">
            <v>0</v>
          </cell>
          <cell r="I1122"/>
        </row>
        <row r="1123">
          <cell r="A1123"/>
          <cell r="B1123"/>
          <cell r="C1123"/>
          <cell r="D1123"/>
          <cell r="E1123"/>
          <cell r="F1123"/>
          <cell r="G1123"/>
          <cell r="H1123">
            <v>0</v>
          </cell>
          <cell r="I1123"/>
        </row>
        <row r="1124">
          <cell r="A1124"/>
          <cell r="B1124"/>
          <cell r="C1124"/>
          <cell r="D1124"/>
          <cell r="E1124"/>
          <cell r="F1124"/>
          <cell r="G1124"/>
          <cell r="H1124">
            <v>0</v>
          </cell>
          <cell r="I1124"/>
        </row>
        <row r="1125">
          <cell r="A1125"/>
          <cell r="B1125"/>
          <cell r="C1125"/>
          <cell r="D1125"/>
          <cell r="E1125"/>
          <cell r="F1125"/>
          <cell r="G1125"/>
          <cell r="H1125">
            <v>0</v>
          </cell>
          <cell r="I1125"/>
        </row>
        <row r="1126">
          <cell r="A1126"/>
          <cell r="B1126"/>
          <cell r="C1126"/>
          <cell r="D1126"/>
          <cell r="E1126"/>
          <cell r="F1126"/>
          <cell r="G1126"/>
          <cell r="H1126">
            <v>0</v>
          </cell>
          <cell r="I1126"/>
        </row>
        <row r="1127">
          <cell r="A1127"/>
          <cell r="B1127"/>
          <cell r="C1127"/>
          <cell r="D1127"/>
          <cell r="E1127"/>
          <cell r="F1127"/>
          <cell r="G1127"/>
          <cell r="H1127">
            <v>0</v>
          </cell>
          <cell r="I1127"/>
        </row>
        <row r="1128">
          <cell r="A1128"/>
          <cell r="B1128"/>
          <cell r="C1128"/>
          <cell r="D1128"/>
          <cell r="E1128"/>
          <cell r="F1128"/>
          <cell r="G1128"/>
          <cell r="H1128">
            <v>0</v>
          </cell>
          <cell r="I1128"/>
        </row>
        <row r="1129">
          <cell r="A1129"/>
          <cell r="B1129"/>
          <cell r="C1129"/>
          <cell r="D1129"/>
          <cell r="E1129"/>
          <cell r="F1129"/>
          <cell r="G1129"/>
          <cell r="H1129">
            <v>0</v>
          </cell>
          <cell r="I1129"/>
        </row>
        <row r="1130">
          <cell r="A1130"/>
          <cell r="B1130"/>
          <cell r="C1130"/>
          <cell r="D1130"/>
          <cell r="E1130"/>
          <cell r="F1130"/>
          <cell r="G1130"/>
          <cell r="H1130">
            <v>0</v>
          </cell>
          <cell r="I1130"/>
        </row>
        <row r="1131">
          <cell r="A1131"/>
          <cell r="B1131"/>
          <cell r="C1131"/>
          <cell r="D1131"/>
          <cell r="E1131"/>
          <cell r="F1131"/>
          <cell r="G1131"/>
          <cell r="H1131">
            <v>0</v>
          </cell>
          <cell r="I1131"/>
        </row>
        <row r="1132">
          <cell r="A1132"/>
          <cell r="B1132"/>
          <cell r="C1132"/>
          <cell r="D1132"/>
          <cell r="E1132"/>
          <cell r="F1132"/>
          <cell r="G1132"/>
          <cell r="H1132">
            <v>0</v>
          </cell>
          <cell r="I1132"/>
        </row>
        <row r="1133">
          <cell r="A1133"/>
          <cell r="B1133"/>
          <cell r="C1133"/>
          <cell r="D1133"/>
          <cell r="E1133"/>
          <cell r="F1133"/>
          <cell r="G1133"/>
          <cell r="H1133">
            <v>0</v>
          </cell>
          <cell r="I1133"/>
        </row>
        <row r="1134">
          <cell r="A1134"/>
          <cell r="B1134"/>
          <cell r="C1134"/>
          <cell r="D1134"/>
          <cell r="E1134"/>
          <cell r="F1134"/>
          <cell r="G1134"/>
          <cell r="H1134">
            <v>0</v>
          </cell>
          <cell r="I1134"/>
        </row>
        <row r="1135">
          <cell r="A1135"/>
          <cell r="B1135"/>
          <cell r="C1135"/>
          <cell r="D1135"/>
          <cell r="E1135"/>
          <cell r="F1135"/>
          <cell r="G1135"/>
          <cell r="H1135">
            <v>0</v>
          </cell>
          <cell r="I1135"/>
        </row>
        <row r="1136">
          <cell r="A1136"/>
          <cell r="B1136"/>
          <cell r="C1136"/>
          <cell r="D1136"/>
          <cell r="E1136"/>
          <cell r="F1136"/>
          <cell r="G1136"/>
          <cell r="H1136">
            <v>0</v>
          </cell>
          <cell r="I1136"/>
        </row>
        <row r="1137">
          <cell r="A1137"/>
          <cell r="B1137"/>
          <cell r="C1137"/>
          <cell r="D1137"/>
          <cell r="E1137"/>
          <cell r="F1137"/>
          <cell r="G1137"/>
          <cell r="H1137">
            <v>0</v>
          </cell>
          <cell r="I1137"/>
        </row>
        <row r="1138">
          <cell r="A1138"/>
          <cell r="B1138"/>
          <cell r="C1138"/>
          <cell r="D1138"/>
          <cell r="E1138"/>
          <cell r="F1138"/>
          <cell r="G1138"/>
          <cell r="H1138">
            <v>0</v>
          </cell>
          <cell r="I1138"/>
        </row>
        <row r="1139">
          <cell r="A1139"/>
          <cell r="B1139"/>
          <cell r="C1139"/>
          <cell r="D1139"/>
          <cell r="E1139"/>
          <cell r="F1139"/>
          <cell r="G1139"/>
          <cell r="H1139">
            <v>0</v>
          </cell>
          <cell r="I1139"/>
        </row>
        <row r="1140">
          <cell r="A1140"/>
          <cell r="B1140"/>
          <cell r="C1140"/>
          <cell r="D1140"/>
          <cell r="E1140"/>
          <cell r="F1140"/>
          <cell r="G1140"/>
          <cell r="H1140">
            <v>0</v>
          </cell>
          <cell r="I1140"/>
        </row>
        <row r="1141">
          <cell r="A1141"/>
          <cell r="B1141"/>
          <cell r="C1141"/>
          <cell r="D1141"/>
          <cell r="E1141"/>
          <cell r="F1141"/>
          <cell r="G1141"/>
          <cell r="H1141">
            <v>0</v>
          </cell>
          <cell r="I1141"/>
        </row>
        <row r="1142">
          <cell r="A1142"/>
          <cell r="B1142"/>
          <cell r="C1142"/>
          <cell r="D1142"/>
          <cell r="E1142"/>
          <cell r="F1142"/>
          <cell r="G1142"/>
          <cell r="H1142">
            <v>0</v>
          </cell>
          <cell r="I1142"/>
        </row>
        <row r="1143">
          <cell r="A1143"/>
          <cell r="B1143"/>
          <cell r="C1143"/>
          <cell r="D1143"/>
          <cell r="E1143"/>
          <cell r="F1143"/>
          <cell r="G1143"/>
          <cell r="H1143">
            <v>0</v>
          </cell>
          <cell r="I1143"/>
        </row>
        <row r="1144">
          <cell r="A1144"/>
          <cell r="B1144"/>
          <cell r="C1144"/>
          <cell r="D1144"/>
          <cell r="E1144"/>
          <cell r="F1144"/>
          <cell r="G1144"/>
          <cell r="H1144">
            <v>0</v>
          </cell>
          <cell r="I1144"/>
        </row>
        <row r="1145">
          <cell r="A1145"/>
          <cell r="B1145"/>
          <cell r="C1145"/>
          <cell r="D1145"/>
          <cell r="E1145"/>
          <cell r="F1145"/>
          <cell r="G1145"/>
          <cell r="H1145">
            <v>0</v>
          </cell>
          <cell r="I1145"/>
        </row>
        <row r="1146">
          <cell r="A1146"/>
          <cell r="B1146"/>
          <cell r="C1146"/>
          <cell r="D1146"/>
          <cell r="E1146"/>
          <cell r="F1146"/>
          <cell r="G1146"/>
          <cell r="H1146">
            <v>0</v>
          </cell>
          <cell r="I1146"/>
        </row>
        <row r="1147">
          <cell r="A1147"/>
          <cell r="B1147"/>
          <cell r="C1147"/>
          <cell r="D1147"/>
          <cell r="E1147"/>
          <cell r="F1147"/>
          <cell r="G1147"/>
          <cell r="H1147">
            <v>0</v>
          </cell>
          <cell r="I1147"/>
        </row>
        <row r="1148">
          <cell r="A1148"/>
          <cell r="B1148"/>
          <cell r="C1148"/>
          <cell r="D1148"/>
          <cell r="E1148"/>
          <cell r="F1148"/>
          <cell r="G1148"/>
          <cell r="H1148">
            <v>0</v>
          </cell>
          <cell r="I1148"/>
        </row>
        <row r="1149">
          <cell r="A1149"/>
          <cell r="B1149"/>
          <cell r="C1149"/>
          <cell r="D1149"/>
          <cell r="E1149"/>
          <cell r="F1149"/>
          <cell r="G1149"/>
          <cell r="H1149">
            <v>0</v>
          </cell>
          <cell r="I1149"/>
        </row>
        <row r="1150">
          <cell r="A1150"/>
          <cell r="B1150"/>
          <cell r="C1150"/>
          <cell r="D1150"/>
          <cell r="E1150"/>
          <cell r="F1150"/>
          <cell r="G1150"/>
          <cell r="H1150">
            <v>0</v>
          </cell>
          <cell r="I1150"/>
        </row>
        <row r="1151">
          <cell r="A1151"/>
          <cell r="B1151"/>
          <cell r="C1151"/>
          <cell r="D1151"/>
          <cell r="E1151"/>
          <cell r="F1151"/>
          <cell r="G1151"/>
          <cell r="H1151">
            <v>0</v>
          </cell>
          <cell r="I1151"/>
        </row>
        <row r="1152">
          <cell r="A1152"/>
          <cell r="B1152"/>
          <cell r="C1152"/>
          <cell r="D1152"/>
          <cell r="E1152"/>
          <cell r="F1152"/>
          <cell r="G1152"/>
          <cell r="H1152">
            <v>0</v>
          </cell>
          <cell r="I1152"/>
        </row>
        <row r="1153">
          <cell r="A1153"/>
          <cell r="B1153"/>
          <cell r="C1153"/>
          <cell r="D1153"/>
          <cell r="E1153"/>
          <cell r="F1153"/>
          <cell r="G1153"/>
          <cell r="H1153">
            <v>0</v>
          </cell>
          <cell r="I1153"/>
        </row>
        <row r="1154">
          <cell r="A1154"/>
          <cell r="B1154"/>
          <cell r="C1154"/>
          <cell r="D1154"/>
          <cell r="E1154"/>
          <cell r="F1154"/>
          <cell r="G1154"/>
          <cell r="H1154">
            <v>0</v>
          </cell>
          <cell r="I1154"/>
        </row>
        <row r="1155">
          <cell r="A1155"/>
          <cell r="B1155"/>
          <cell r="C1155"/>
          <cell r="D1155"/>
          <cell r="E1155"/>
          <cell r="F1155"/>
          <cell r="G1155"/>
          <cell r="H1155">
            <v>0</v>
          </cell>
          <cell r="I1155"/>
        </row>
        <row r="1156">
          <cell r="A1156"/>
          <cell r="B1156"/>
          <cell r="C1156"/>
          <cell r="D1156"/>
          <cell r="E1156"/>
          <cell r="F1156"/>
          <cell r="G1156"/>
          <cell r="H1156">
            <v>0</v>
          </cell>
          <cell r="I1156"/>
        </row>
        <row r="1157">
          <cell r="A1157"/>
          <cell r="B1157"/>
          <cell r="C1157"/>
          <cell r="D1157"/>
          <cell r="E1157"/>
          <cell r="F1157"/>
          <cell r="G1157"/>
          <cell r="H1157">
            <v>0</v>
          </cell>
          <cell r="I1157"/>
        </row>
        <row r="1158">
          <cell r="A1158"/>
          <cell r="B1158"/>
          <cell r="C1158"/>
          <cell r="D1158"/>
          <cell r="E1158"/>
          <cell r="F1158"/>
          <cell r="G1158"/>
          <cell r="H1158">
            <v>0</v>
          </cell>
          <cell r="I1158"/>
        </row>
        <row r="1159">
          <cell r="A1159"/>
          <cell r="B1159"/>
          <cell r="C1159"/>
          <cell r="D1159"/>
          <cell r="E1159"/>
          <cell r="F1159"/>
          <cell r="G1159"/>
          <cell r="H1159">
            <v>0</v>
          </cell>
          <cell r="I1159"/>
        </row>
        <row r="1160">
          <cell r="A1160"/>
          <cell r="B1160"/>
          <cell r="C1160"/>
          <cell r="D1160"/>
          <cell r="E1160"/>
          <cell r="F1160"/>
          <cell r="G1160"/>
          <cell r="H1160">
            <v>0</v>
          </cell>
          <cell r="I1160"/>
        </row>
        <row r="1161">
          <cell r="A1161"/>
          <cell r="B1161"/>
          <cell r="C1161"/>
          <cell r="D1161"/>
          <cell r="E1161"/>
          <cell r="F1161"/>
          <cell r="G1161"/>
          <cell r="H1161">
            <v>0</v>
          </cell>
          <cell r="I1161"/>
        </row>
        <row r="1162">
          <cell r="A1162"/>
          <cell r="B1162"/>
          <cell r="C1162"/>
          <cell r="D1162"/>
          <cell r="E1162"/>
          <cell r="F1162"/>
          <cell r="G1162"/>
          <cell r="H1162">
            <v>0</v>
          </cell>
          <cell r="I1162"/>
        </row>
        <row r="1163">
          <cell r="A1163"/>
          <cell r="B1163"/>
          <cell r="C1163"/>
          <cell r="D1163"/>
          <cell r="E1163"/>
          <cell r="F1163"/>
          <cell r="G1163"/>
          <cell r="H1163">
            <v>0</v>
          </cell>
          <cell r="I1163"/>
        </row>
        <row r="1164">
          <cell r="A1164"/>
          <cell r="B1164"/>
          <cell r="C1164"/>
          <cell r="D1164"/>
          <cell r="E1164"/>
          <cell r="F1164"/>
          <cell r="G1164"/>
          <cell r="H1164">
            <v>0</v>
          </cell>
          <cell r="I1164"/>
        </row>
        <row r="1165">
          <cell r="A1165"/>
          <cell r="B1165"/>
          <cell r="C1165"/>
          <cell r="D1165"/>
          <cell r="E1165"/>
          <cell r="F1165"/>
          <cell r="G1165"/>
          <cell r="H1165">
            <v>0</v>
          </cell>
          <cell r="I1165"/>
        </row>
        <row r="1166">
          <cell r="A1166"/>
          <cell r="B1166"/>
          <cell r="C1166"/>
          <cell r="D1166"/>
          <cell r="E1166"/>
          <cell r="F1166"/>
          <cell r="G1166"/>
          <cell r="H1166">
            <v>0</v>
          </cell>
          <cell r="I1166"/>
        </row>
        <row r="1167">
          <cell r="A1167"/>
          <cell r="B1167"/>
          <cell r="C1167"/>
          <cell r="D1167"/>
          <cell r="E1167"/>
          <cell r="F1167"/>
          <cell r="G1167"/>
          <cell r="H1167">
            <v>0</v>
          </cell>
          <cell r="I1167"/>
        </row>
        <row r="1168">
          <cell r="A1168"/>
          <cell r="B1168"/>
          <cell r="C1168"/>
          <cell r="D1168"/>
          <cell r="E1168"/>
          <cell r="F1168"/>
          <cell r="G1168"/>
          <cell r="H1168">
            <v>0</v>
          </cell>
          <cell r="I1168"/>
        </row>
        <row r="1169">
          <cell r="A1169"/>
          <cell r="B1169"/>
          <cell r="C1169"/>
          <cell r="D1169"/>
          <cell r="E1169"/>
          <cell r="F1169"/>
          <cell r="G1169"/>
          <cell r="H1169">
            <v>0</v>
          </cell>
          <cell r="I1169"/>
        </row>
        <row r="1170">
          <cell r="A1170"/>
          <cell r="B1170"/>
          <cell r="C1170"/>
          <cell r="D1170"/>
          <cell r="E1170"/>
          <cell r="F1170"/>
          <cell r="G1170"/>
          <cell r="H1170">
            <v>0</v>
          </cell>
          <cell r="I1170"/>
        </row>
        <row r="1171">
          <cell r="A1171"/>
          <cell r="B1171"/>
          <cell r="C1171"/>
          <cell r="D1171"/>
          <cell r="E1171"/>
          <cell r="F1171"/>
          <cell r="G1171"/>
          <cell r="H1171">
            <v>0</v>
          </cell>
          <cell r="I1171"/>
        </row>
        <row r="1172">
          <cell r="A1172"/>
          <cell r="B1172"/>
          <cell r="C1172"/>
          <cell r="D1172"/>
          <cell r="E1172"/>
          <cell r="F1172"/>
          <cell r="G1172"/>
          <cell r="H1172">
            <v>0</v>
          </cell>
          <cell r="I1172"/>
        </row>
        <row r="1173">
          <cell r="A1173"/>
          <cell r="B1173"/>
          <cell r="C1173"/>
          <cell r="D1173"/>
          <cell r="E1173"/>
          <cell r="F1173"/>
          <cell r="G1173"/>
          <cell r="H1173">
            <v>0</v>
          </cell>
          <cell r="I1173"/>
        </row>
        <row r="1174">
          <cell r="A1174"/>
          <cell r="B1174"/>
          <cell r="C1174"/>
          <cell r="D1174"/>
          <cell r="E1174"/>
          <cell r="F1174"/>
          <cell r="G1174"/>
          <cell r="H1174">
            <v>0</v>
          </cell>
          <cell r="I1174"/>
        </row>
        <row r="1175">
          <cell r="A1175"/>
          <cell r="B1175"/>
          <cell r="C1175"/>
          <cell r="D1175"/>
          <cell r="E1175"/>
          <cell r="F1175"/>
          <cell r="G1175"/>
          <cell r="H1175">
            <v>0</v>
          </cell>
          <cell r="I1175"/>
        </row>
        <row r="1176">
          <cell r="A1176"/>
          <cell r="B1176"/>
          <cell r="C1176"/>
          <cell r="D1176"/>
          <cell r="E1176"/>
          <cell r="F1176"/>
          <cell r="G1176"/>
          <cell r="H1176">
            <v>0</v>
          </cell>
          <cell r="I1176"/>
        </row>
        <row r="1177">
          <cell r="A1177"/>
          <cell r="B1177"/>
          <cell r="C1177"/>
          <cell r="D1177"/>
          <cell r="E1177"/>
          <cell r="F1177"/>
          <cell r="G1177"/>
          <cell r="H1177">
            <v>0</v>
          </cell>
          <cell r="I1177"/>
        </row>
        <row r="1178">
          <cell r="A1178"/>
          <cell r="B1178"/>
          <cell r="C1178"/>
          <cell r="D1178"/>
          <cell r="E1178"/>
          <cell r="F1178"/>
          <cell r="G1178"/>
          <cell r="H1178">
            <v>0</v>
          </cell>
          <cell r="I1178"/>
        </row>
        <row r="1179">
          <cell r="A1179"/>
          <cell r="B1179"/>
          <cell r="C1179"/>
          <cell r="D1179"/>
          <cell r="E1179"/>
          <cell r="F1179"/>
          <cell r="G1179"/>
          <cell r="H1179">
            <v>0</v>
          </cell>
          <cell r="I1179"/>
        </row>
        <row r="1180">
          <cell r="A1180"/>
          <cell r="B1180"/>
          <cell r="C1180"/>
          <cell r="D1180"/>
          <cell r="E1180"/>
          <cell r="F1180"/>
          <cell r="G1180"/>
          <cell r="H1180">
            <v>0</v>
          </cell>
          <cell r="I1180"/>
        </row>
        <row r="1181">
          <cell r="A1181"/>
          <cell r="B1181"/>
          <cell r="C1181"/>
          <cell r="D1181"/>
          <cell r="E1181"/>
          <cell r="F1181"/>
          <cell r="G1181"/>
          <cell r="H1181">
            <v>0</v>
          </cell>
          <cell r="I1181"/>
        </row>
        <row r="1182">
          <cell r="A1182"/>
          <cell r="B1182"/>
          <cell r="C1182"/>
          <cell r="D1182"/>
          <cell r="E1182"/>
          <cell r="F1182"/>
          <cell r="G1182"/>
          <cell r="H1182">
            <v>0</v>
          </cell>
          <cell r="I1182"/>
        </row>
        <row r="1183">
          <cell r="A1183"/>
          <cell r="B1183"/>
          <cell r="C1183"/>
          <cell r="D1183"/>
          <cell r="E1183"/>
          <cell r="F1183"/>
          <cell r="G1183"/>
          <cell r="H1183">
            <v>0</v>
          </cell>
          <cell r="I1183"/>
        </row>
        <row r="1184">
          <cell r="A1184"/>
          <cell r="B1184"/>
          <cell r="C1184"/>
          <cell r="D1184"/>
          <cell r="E1184"/>
          <cell r="F1184"/>
          <cell r="G1184"/>
          <cell r="H1184">
            <v>0</v>
          </cell>
          <cell r="I1184"/>
        </row>
        <row r="1185">
          <cell r="A1185"/>
          <cell r="B1185"/>
          <cell r="C1185"/>
          <cell r="D1185"/>
          <cell r="E1185"/>
          <cell r="F1185"/>
          <cell r="G1185"/>
          <cell r="H1185">
            <v>0</v>
          </cell>
          <cell r="I1185"/>
        </row>
        <row r="1186">
          <cell r="A1186"/>
          <cell r="B1186"/>
          <cell r="C1186"/>
          <cell r="D1186"/>
          <cell r="E1186"/>
          <cell r="F1186"/>
          <cell r="G1186"/>
          <cell r="H1186">
            <v>0</v>
          </cell>
          <cell r="I1186"/>
        </row>
        <row r="1187">
          <cell r="A1187"/>
          <cell r="B1187"/>
          <cell r="C1187"/>
          <cell r="D1187"/>
          <cell r="E1187"/>
          <cell r="F1187"/>
          <cell r="G1187"/>
          <cell r="H1187">
            <v>0</v>
          </cell>
          <cell r="I1187"/>
        </row>
        <row r="1188">
          <cell r="A1188"/>
          <cell r="B1188"/>
          <cell r="C1188"/>
          <cell r="D1188"/>
          <cell r="E1188"/>
          <cell r="F1188"/>
          <cell r="G1188"/>
          <cell r="H1188">
            <v>0</v>
          </cell>
          <cell r="I1188"/>
        </row>
        <row r="1189">
          <cell r="A1189"/>
          <cell r="B1189"/>
          <cell r="C1189"/>
          <cell r="D1189"/>
          <cell r="E1189"/>
          <cell r="F1189"/>
          <cell r="G1189"/>
          <cell r="H1189">
            <v>0</v>
          </cell>
          <cell r="I1189"/>
        </row>
        <row r="1190">
          <cell r="A1190"/>
          <cell r="B1190"/>
          <cell r="C1190"/>
          <cell r="D1190"/>
          <cell r="E1190"/>
          <cell r="F1190"/>
          <cell r="G1190"/>
          <cell r="H1190">
            <v>0</v>
          </cell>
          <cell r="I1190"/>
        </row>
        <row r="1191">
          <cell r="A1191"/>
          <cell r="B1191"/>
          <cell r="C1191"/>
          <cell r="D1191"/>
          <cell r="E1191"/>
          <cell r="F1191"/>
          <cell r="G1191"/>
          <cell r="H1191">
            <v>0</v>
          </cell>
          <cell r="I1191"/>
        </row>
        <row r="1192">
          <cell r="A1192"/>
          <cell r="B1192"/>
          <cell r="C1192"/>
          <cell r="D1192"/>
          <cell r="E1192"/>
          <cell r="F1192"/>
          <cell r="G1192"/>
          <cell r="H1192">
            <v>0</v>
          </cell>
          <cell r="I1192"/>
        </row>
        <row r="1193">
          <cell r="A1193"/>
          <cell r="B1193"/>
          <cell r="C1193"/>
          <cell r="D1193"/>
          <cell r="E1193"/>
          <cell r="F1193"/>
          <cell r="G1193"/>
          <cell r="H1193">
            <v>0</v>
          </cell>
          <cell r="I1193"/>
        </row>
        <row r="1194">
          <cell r="A1194"/>
          <cell r="B1194"/>
          <cell r="C1194"/>
          <cell r="D1194"/>
          <cell r="E1194"/>
          <cell r="F1194"/>
          <cell r="G1194"/>
          <cell r="H1194">
            <v>0</v>
          </cell>
          <cell r="I1194"/>
        </row>
        <row r="1195">
          <cell r="A1195"/>
          <cell r="B1195"/>
          <cell r="C1195"/>
          <cell r="D1195"/>
          <cell r="E1195"/>
          <cell r="F1195"/>
          <cell r="G1195"/>
          <cell r="H1195">
            <v>0</v>
          </cell>
          <cell r="I1195"/>
        </row>
        <row r="1196">
          <cell r="A1196"/>
          <cell r="B1196"/>
          <cell r="C1196"/>
          <cell r="D1196"/>
          <cell r="E1196"/>
          <cell r="F1196"/>
          <cell r="G1196"/>
          <cell r="H1196">
            <v>0</v>
          </cell>
          <cell r="I1196"/>
        </row>
        <row r="1197">
          <cell r="A1197"/>
          <cell r="B1197"/>
          <cell r="C1197"/>
          <cell r="D1197"/>
          <cell r="E1197"/>
          <cell r="F1197"/>
          <cell r="G1197"/>
          <cell r="H1197">
            <v>0</v>
          </cell>
          <cell r="I1197"/>
        </row>
        <row r="1198">
          <cell r="A1198"/>
          <cell r="B1198"/>
          <cell r="C1198"/>
          <cell r="D1198"/>
          <cell r="E1198"/>
          <cell r="F1198"/>
          <cell r="G1198"/>
          <cell r="H1198">
            <v>0</v>
          </cell>
          <cell r="I1198"/>
        </row>
        <row r="1199">
          <cell r="A1199"/>
          <cell r="B1199"/>
          <cell r="C1199"/>
          <cell r="D1199"/>
          <cell r="E1199"/>
          <cell r="F1199"/>
          <cell r="G1199"/>
          <cell r="H1199">
            <v>0</v>
          </cell>
          <cell r="I1199"/>
        </row>
        <row r="1200">
          <cell r="A1200"/>
          <cell r="B1200"/>
          <cell r="C1200"/>
          <cell r="D1200"/>
          <cell r="E1200"/>
          <cell r="F1200"/>
          <cell r="G1200"/>
          <cell r="H1200">
            <v>0</v>
          </cell>
          <cell r="I1200"/>
        </row>
        <row r="1201">
          <cell r="A1201"/>
          <cell r="B1201"/>
          <cell r="C1201"/>
          <cell r="D1201"/>
          <cell r="E1201"/>
          <cell r="F1201"/>
          <cell r="G1201"/>
          <cell r="H1201">
            <v>0</v>
          </cell>
          <cell r="I1201"/>
        </row>
        <row r="1202">
          <cell r="A1202"/>
          <cell r="B1202"/>
          <cell r="C1202"/>
          <cell r="D1202"/>
          <cell r="E1202"/>
          <cell r="F1202"/>
          <cell r="G1202"/>
          <cell r="H1202">
            <v>0</v>
          </cell>
          <cell r="I1202"/>
        </row>
        <row r="1203">
          <cell r="A1203"/>
          <cell r="B1203"/>
          <cell r="C1203"/>
          <cell r="D1203"/>
          <cell r="E1203"/>
          <cell r="F1203"/>
          <cell r="G1203"/>
          <cell r="H1203">
            <v>0</v>
          </cell>
          <cell r="I1203"/>
        </row>
        <row r="1204">
          <cell r="A1204"/>
          <cell r="B1204"/>
          <cell r="C1204"/>
          <cell r="D1204"/>
          <cell r="E1204"/>
          <cell r="F1204"/>
          <cell r="G1204"/>
          <cell r="H1204">
            <v>0</v>
          </cell>
          <cell r="I1204"/>
        </row>
        <row r="1205">
          <cell r="A1205"/>
          <cell r="B1205"/>
          <cell r="C1205"/>
          <cell r="D1205"/>
          <cell r="E1205"/>
          <cell r="F1205"/>
          <cell r="G1205"/>
          <cell r="H1205">
            <v>0</v>
          </cell>
          <cell r="I1205"/>
        </row>
        <row r="1206">
          <cell r="A1206"/>
          <cell r="B1206"/>
          <cell r="C1206"/>
          <cell r="D1206"/>
          <cell r="E1206"/>
          <cell r="F1206"/>
          <cell r="G1206"/>
          <cell r="H1206">
            <v>0</v>
          </cell>
          <cell r="I1206"/>
        </row>
        <row r="1207">
          <cell r="A1207"/>
          <cell r="B1207"/>
          <cell r="C1207"/>
          <cell r="D1207"/>
          <cell r="E1207"/>
          <cell r="F1207"/>
          <cell r="G1207"/>
          <cell r="H1207">
            <v>0</v>
          </cell>
          <cell r="I1207"/>
        </row>
        <row r="1208">
          <cell r="A1208"/>
          <cell r="B1208"/>
          <cell r="C1208"/>
          <cell r="D1208"/>
          <cell r="E1208"/>
          <cell r="F1208"/>
          <cell r="G1208"/>
          <cell r="H1208">
            <v>0</v>
          </cell>
          <cell r="I1208"/>
        </row>
        <row r="1209">
          <cell r="A1209"/>
          <cell r="B1209"/>
          <cell r="C1209"/>
          <cell r="D1209"/>
          <cell r="E1209"/>
          <cell r="F1209"/>
          <cell r="G1209"/>
          <cell r="H1209">
            <v>0</v>
          </cell>
          <cell r="I1209"/>
        </row>
        <row r="1210">
          <cell r="A1210"/>
          <cell r="B1210"/>
          <cell r="C1210"/>
          <cell r="D1210"/>
          <cell r="E1210"/>
          <cell r="F1210"/>
          <cell r="G1210"/>
          <cell r="H1210">
            <v>0</v>
          </cell>
          <cell r="I1210"/>
        </row>
        <row r="1211">
          <cell r="A1211"/>
          <cell r="B1211"/>
          <cell r="C1211"/>
          <cell r="D1211"/>
          <cell r="E1211"/>
          <cell r="F1211"/>
          <cell r="G1211"/>
          <cell r="H1211">
            <v>0</v>
          </cell>
          <cell r="I1211"/>
        </row>
        <row r="1212">
          <cell r="A1212"/>
          <cell r="B1212"/>
          <cell r="C1212"/>
          <cell r="D1212"/>
          <cell r="E1212"/>
          <cell r="F1212"/>
          <cell r="G1212"/>
          <cell r="H1212">
            <v>0</v>
          </cell>
          <cell r="I1212"/>
        </row>
        <row r="1213">
          <cell r="A1213"/>
          <cell r="B1213"/>
          <cell r="C1213"/>
          <cell r="D1213"/>
          <cell r="E1213"/>
          <cell r="F1213"/>
          <cell r="G1213"/>
          <cell r="H1213">
            <v>0</v>
          </cell>
          <cell r="I1213"/>
        </row>
        <row r="1214">
          <cell r="A1214"/>
          <cell r="B1214"/>
          <cell r="C1214"/>
          <cell r="D1214"/>
          <cell r="E1214"/>
          <cell r="F1214"/>
          <cell r="G1214"/>
          <cell r="H1214">
            <v>0</v>
          </cell>
          <cell r="I1214"/>
        </row>
        <row r="1215">
          <cell r="A1215"/>
          <cell r="B1215"/>
          <cell r="C1215"/>
          <cell r="D1215"/>
          <cell r="E1215"/>
          <cell r="F1215"/>
          <cell r="G1215"/>
          <cell r="H1215">
            <v>0</v>
          </cell>
          <cell r="I1215"/>
        </row>
        <row r="1216">
          <cell r="A1216"/>
          <cell r="B1216"/>
          <cell r="C1216"/>
          <cell r="D1216"/>
          <cell r="E1216"/>
          <cell r="F1216"/>
          <cell r="G1216"/>
          <cell r="H1216">
            <v>0</v>
          </cell>
          <cell r="I1216"/>
        </row>
        <row r="1217">
          <cell r="A1217"/>
          <cell r="B1217"/>
          <cell r="C1217"/>
          <cell r="D1217"/>
          <cell r="E1217"/>
          <cell r="F1217"/>
          <cell r="G1217"/>
          <cell r="H1217">
            <v>0</v>
          </cell>
          <cell r="I1217"/>
        </row>
        <row r="1218">
          <cell r="A1218"/>
          <cell r="B1218"/>
          <cell r="C1218"/>
          <cell r="D1218"/>
          <cell r="E1218"/>
          <cell r="F1218"/>
          <cell r="G1218"/>
          <cell r="H1218">
            <v>0</v>
          </cell>
          <cell r="I1218"/>
        </row>
        <row r="1219">
          <cell r="A1219"/>
          <cell r="B1219"/>
          <cell r="C1219"/>
          <cell r="D1219"/>
          <cell r="E1219"/>
          <cell r="F1219"/>
          <cell r="G1219"/>
          <cell r="H1219">
            <v>0</v>
          </cell>
          <cell r="I1219"/>
        </row>
        <row r="1220">
          <cell r="A1220"/>
          <cell r="B1220"/>
          <cell r="C1220"/>
          <cell r="D1220"/>
          <cell r="E1220"/>
          <cell r="F1220"/>
          <cell r="G1220"/>
          <cell r="H1220">
            <v>0</v>
          </cell>
          <cell r="I1220"/>
        </row>
        <row r="1221">
          <cell r="A1221"/>
          <cell r="B1221"/>
          <cell r="C1221"/>
          <cell r="D1221"/>
          <cell r="E1221"/>
          <cell r="F1221"/>
          <cell r="G1221"/>
          <cell r="H1221">
            <v>0</v>
          </cell>
          <cell r="I1221"/>
        </row>
        <row r="1222">
          <cell r="A1222"/>
          <cell r="B1222"/>
          <cell r="C1222"/>
          <cell r="D1222"/>
          <cell r="E1222"/>
          <cell r="F1222"/>
          <cell r="G1222"/>
          <cell r="H1222">
            <v>0</v>
          </cell>
          <cell r="I1222"/>
        </row>
        <row r="1223">
          <cell r="A1223"/>
          <cell r="B1223"/>
          <cell r="C1223"/>
          <cell r="D1223"/>
          <cell r="E1223"/>
          <cell r="F1223"/>
          <cell r="G1223"/>
          <cell r="H1223">
            <v>0</v>
          </cell>
          <cell r="I1223"/>
        </row>
        <row r="1224">
          <cell r="A1224"/>
          <cell r="B1224"/>
          <cell r="C1224"/>
          <cell r="D1224"/>
          <cell r="E1224"/>
          <cell r="F1224"/>
          <cell r="G1224"/>
          <cell r="H1224">
            <v>0</v>
          </cell>
          <cell r="I1224"/>
        </row>
        <row r="1225">
          <cell r="A1225"/>
          <cell r="B1225"/>
          <cell r="C1225"/>
          <cell r="D1225"/>
          <cell r="E1225"/>
          <cell r="F1225"/>
          <cell r="G1225"/>
          <cell r="H1225">
            <v>0</v>
          </cell>
          <cell r="I1225"/>
        </row>
        <row r="1226">
          <cell r="A1226"/>
          <cell r="B1226"/>
          <cell r="C1226"/>
          <cell r="D1226"/>
          <cell r="E1226"/>
          <cell r="F1226"/>
          <cell r="G1226"/>
          <cell r="H1226">
            <v>0</v>
          </cell>
          <cell r="I1226"/>
        </row>
        <row r="1227">
          <cell r="A1227"/>
          <cell r="B1227"/>
          <cell r="C1227"/>
          <cell r="D1227"/>
          <cell r="E1227"/>
          <cell r="F1227"/>
          <cell r="G1227"/>
          <cell r="H1227">
            <v>0</v>
          </cell>
          <cell r="I1227"/>
        </row>
        <row r="1228">
          <cell r="A1228"/>
          <cell r="B1228"/>
          <cell r="C1228"/>
          <cell r="D1228"/>
          <cell r="E1228"/>
          <cell r="F1228"/>
          <cell r="G1228"/>
          <cell r="H1228">
            <v>0</v>
          </cell>
          <cell r="I1228"/>
        </row>
        <row r="1229">
          <cell r="A1229"/>
          <cell r="B1229"/>
          <cell r="C1229"/>
          <cell r="D1229"/>
          <cell r="E1229"/>
          <cell r="F1229"/>
          <cell r="G1229"/>
          <cell r="H1229">
            <v>0</v>
          </cell>
          <cell r="I1229"/>
        </row>
        <row r="1230">
          <cell r="A1230"/>
          <cell r="B1230"/>
          <cell r="C1230"/>
          <cell r="D1230"/>
          <cell r="E1230"/>
          <cell r="F1230"/>
          <cell r="G1230"/>
          <cell r="H1230">
            <v>0</v>
          </cell>
          <cell r="I1230"/>
        </row>
        <row r="1231">
          <cell r="A1231"/>
          <cell r="B1231"/>
          <cell r="C1231"/>
          <cell r="D1231"/>
          <cell r="E1231"/>
          <cell r="F1231"/>
          <cell r="G1231"/>
          <cell r="H1231">
            <v>0</v>
          </cell>
          <cell r="I1231"/>
        </row>
        <row r="1232">
          <cell r="A1232"/>
          <cell r="B1232"/>
          <cell r="C1232"/>
          <cell r="D1232"/>
          <cell r="E1232"/>
          <cell r="F1232"/>
          <cell r="G1232"/>
          <cell r="H1232">
            <v>0</v>
          </cell>
          <cell r="I1232"/>
        </row>
        <row r="1233">
          <cell r="A1233"/>
          <cell r="B1233"/>
          <cell r="C1233"/>
          <cell r="D1233"/>
          <cell r="E1233"/>
          <cell r="F1233"/>
          <cell r="G1233"/>
          <cell r="H1233">
            <v>0</v>
          </cell>
          <cell r="I1233"/>
        </row>
        <row r="1234">
          <cell r="A1234"/>
          <cell r="B1234"/>
          <cell r="C1234"/>
          <cell r="D1234"/>
          <cell r="E1234"/>
          <cell r="F1234"/>
          <cell r="G1234"/>
          <cell r="H1234">
            <v>0</v>
          </cell>
          <cell r="I1234"/>
        </row>
        <row r="1235">
          <cell r="A1235"/>
          <cell r="B1235"/>
          <cell r="C1235"/>
          <cell r="D1235"/>
          <cell r="E1235"/>
          <cell r="F1235"/>
          <cell r="G1235"/>
          <cell r="H1235">
            <v>0</v>
          </cell>
          <cell r="I1235"/>
        </row>
        <row r="1236">
          <cell r="A1236"/>
          <cell r="B1236"/>
          <cell r="C1236"/>
          <cell r="D1236"/>
          <cell r="E1236"/>
          <cell r="F1236"/>
          <cell r="G1236"/>
          <cell r="H1236">
            <v>0</v>
          </cell>
          <cell r="I1236"/>
        </row>
        <row r="1237">
          <cell r="A1237"/>
          <cell r="B1237"/>
          <cell r="C1237"/>
          <cell r="D1237"/>
          <cell r="E1237"/>
          <cell r="F1237"/>
          <cell r="G1237"/>
          <cell r="H1237">
            <v>0</v>
          </cell>
          <cell r="I1237"/>
        </row>
        <row r="1238">
          <cell r="A1238"/>
          <cell r="B1238"/>
          <cell r="C1238"/>
          <cell r="D1238"/>
          <cell r="E1238"/>
          <cell r="F1238"/>
          <cell r="G1238"/>
          <cell r="H1238">
            <v>0</v>
          </cell>
          <cell r="I1238"/>
        </row>
        <row r="1239">
          <cell r="A1239"/>
          <cell r="B1239"/>
          <cell r="C1239"/>
          <cell r="D1239"/>
          <cell r="E1239"/>
          <cell r="F1239"/>
          <cell r="G1239"/>
          <cell r="H1239">
            <v>0</v>
          </cell>
          <cell r="I1239"/>
        </row>
        <row r="1240">
          <cell r="A1240"/>
          <cell r="B1240"/>
          <cell r="C1240"/>
          <cell r="D1240"/>
          <cell r="E1240"/>
          <cell r="F1240"/>
          <cell r="G1240"/>
          <cell r="H1240">
            <v>0</v>
          </cell>
          <cell r="I1240"/>
        </row>
        <row r="1241">
          <cell r="A1241"/>
          <cell r="B1241"/>
          <cell r="C1241"/>
          <cell r="D1241"/>
          <cell r="E1241"/>
          <cell r="F1241"/>
          <cell r="G1241"/>
          <cell r="H1241">
            <v>0</v>
          </cell>
          <cell r="I1241"/>
        </row>
        <row r="1242">
          <cell r="A1242"/>
          <cell r="B1242"/>
          <cell r="C1242"/>
          <cell r="D1242"/>
          <cell r="E1242"/>
          <cell r="F1242"/>
          <cell r="G1242"/>
          <cell r="H1242">
            <v>0</v>
          </cell>
          <cell r="I1242"/>
        </row>
        <row r="1243">
          <cell r="A1243"/>
          <cell r="B1243"/>
          <cell r="C1243"/>
          <cell r="D1243"/>
          <cell r="E1243"/>
          <cell r="F1243"/>
          <cell r="G1243"/>
          <cell r="H1243">
            <v>0</v>
          </cell>
          <cell r="I1243"/>
        </row>
        <row r="1244">
          <cell r="A1244"/>
          <cell r="B1244"/>
          <cell r="C1244"/>
          <cell r="D1244"/>
          <cell r="E1244"/>
          <cell r="F1244"/>
          <cell r="G1244"/>
          <cell r="H1244">
            <v>0</v>
          </cell>
          <cell r="I1244"/>
        </row>
        <row r="1245">
          <cell r="A1245"/>
          <cell r="B1245"/>
          <cell r="C1245"/>
          <cell r="D1245"/>
          <cell r="E1245"/>
          <cell r="F1245"/>
          <cell r="G1245"/>
          <cell r="H1245">
            <v>0</v>
          </cell>
          <cell r="I1245"/>
        </row>
        <row r="1246">
          <cell r="A1246"/>
          <cell r="B1246"/>
          <cell r="C1246"/>
          <cell r="D1246"/>
          <cell r="E1246"/>
          <cell r="F1246"/>
          <cell r="G1246"/>
          <cell r="H1246">
            <v>0</v>
          </cell>
          <cell r="I1246"/>
        </row>
        <row r="1247">
          <cell r="A1247"/>
          <cell r="B1247"/>
          <cell r="C1247"/>
          <cell r="D1247"/>
          <cell r="E1247"/>
          <cell r="F1247"/>
          <cell r="G1247"/>
          <cell r="H1247">
            <v>0</v>
          </cell>
          <cell r="I1247"/>
        </row>
        <row r="1248">
          <cell r="A1248"/>
          <cell r="B1248"/>
          <cell r="C1248"/>
          <cell r="D1248"/>
          <cell r="E1248"/>
          <cell r="F1248"/>
          <cell r="G1248"/>
          <cell r="H1248">
            <v>0</v>
          </cell>
          <cell r="I1248"/>
        </row>
        <row r="1249">
          <cell r="A1249"/>
          <cell r="B1249"/>
          <cell r="C1249"/>
          <cell r="D1249"/>
          <cell r="E1249"/>
          <cell r="F1249"/>
          <cell r="G1249"/>
          <cell r="H1249">
            <v>0</v>
          </cell>
          <cell r="I1249"/>
        </row>
        <row r="1250">
          <cell r="A1250"/>
          <cell r="B1250"/>
          <cell r="C1250"/>
          <cell r="D1250"/>
          <cell r="E1250"/>
          <cell r="F1250"/>
          <cell r="G1250"/>
          <cell r="H1250">
            <v>0</v>
          </cell>
          <cell r="I1250"/>
        </row>
        <row r="1251">
          <cell r="A1251"/>
          <cell r="B1251"/>
          <cell r="C1251"/>
          <cell r="D1251"/>
          <cell r="E1251"/>
          <cell r="F1251"/>
          <cell r="G1251"/>
          <cell r="H1251">
            <v>0</v>
          </cell>
          <cell r="I1251"/>
        </row>
        <row r="1252">
          <cell r="A1252"/>
          <cell r="B1252"/>
          <cell r="C1252"/>
          <cell r="D1252"/>
          <cell r="E1252"/>
          <cell r="F1252"/>
          <cell r="G1252"/>
          <cell r="H1252">
            <v>0</v>
          </cell>
          <cell r="I1252"/>
        </row>
        <row r="1253">
          <cell r="A1253"/>
          <cell r="B1253"/>
          <cell r="C1253"/>
          <cell r="D1253"/>
          <cell r="E1253"/>
          <cell r="F1253"/>
          <cell r="G1253"/>
          <cell r="H1253">
            <v>0</v>
          </cell>
          <cell r="I1253"/>
        </row>
        <row r="1254">
          <cell r="A1254"/>
          <cell r="B1254"/>
          <cell r="C1254"/>
          <cell r="D1254"/>
          <cell r="E1254"/>
          <cell r="F1254"/>
          <cell r="G1254"/>
          <cell r="H1254">
            <v>0</v>
          </cell>
          <cell r="I1254"/>
        </row>
        <row r="1255">
          <cell r="A1255"/>
          <cell r="B1255"/>
          <cell r="C1255"/>
          <cell r="D1255"/>
          <cell r="E1255"/>
          <cell r="F1255"/>
          <cell r="G1255"/>
          <cell r="H1255">
            <v>0</v>
          </cell>
          <cell r="I1255"/>
        </row>
        <row r="1256">
          <cell r="A1256"/>
          <cell r="B1256"/>
          <cell r="C1256"/>
          <cell r="D1256"/>
          <cell r="E1256"/>
          <cell r="F1256"/>
          <cell r="G1256"/>
          <cell r="H1256">
            <v>0</v>
          </cell>
          <cell r="I1256"/>
        </row>
        <row r="1257">
          <cell r="A1257"/>
          <cell r="B1257"/>
          <cell r="C1257"/>
          <cell r="D1257"/>
          <cell r="E1257"/>
          <cell r="F1257"/>
          <cell r="G1257"/>
          <cell r="H1257">
            <v>0</v>
          </cell>
          <cell r="I1257"/>
        </row>
        <row r="1258">
          <cell r="A1258"/>
          <cell r="B1258"/>
          <cell r="C1258"/>
          <cell r="D1258"/>
          <cell r="E1258"/>
          <cell r="F1258"/>
          <cell r="G1258"/>
          <cell r="H1258">
            <v>0</v>
          </cell>
          <cell r="I1258"/>
        </row>
        <row r="1259">
          <cell r="A1259"/>
          <cell r="B1259"/>
          <cell r="C1259"/>
          <cell r="D1259"/>
          <cell r="E1259"/>
          <cell r="F1259"/>
          <cell r="G1259"/>
          <cell r="H1259">
            <v>0</v>
          </cell>
          <cell r="I1259"/>
        </row>
        <row r="1260">
          <cell r="A1260"/>
          <cell r="B1260"/>
          <cell r="C1260"/>
          <cell r="D1260"/>
          <cell r="E1260"/>
          <cell r="F1260"/>
          <cell r="G1260"/>
          <cell r="H1260">
            <v>0</v>
          </cell>
          <cell r="I1260"/>
        </row>
        <row r="1261">
          <cell r="A1261"/>
          <cell r="B1261"/>
          <cell r="C1261"/>
          <cell r="D1261"/>
          <cell r="E1261"/>
          <cell r="F1261"/>
          <cell r="G1261"/>
          <cell r="H1261">
            <v>0</v>
          </cell>
          <cell r="I1261"/>
        </row>
        <row r="1262">
          <cell r="A1262"/>
          <cell r="B1262"/>
          <cell r="C1262"/>
          <cell r="D1262"/>
          <cell r="E1262"/>
          <cell r="F1262"/>
          <cell r="G1262"/>
          <cell r="H1262">
            <v>0</v>
          </cell>
          <cell r="I1262"/>
        </row>
        <row r="1263">
          <cell r="A1263"/>
          <cell r="B1263"/>
          <cell r="C1263"/>
          <cell r="D1263"/>
          <cell r="E1263"/>
          <cell r="F1263"/>
          <cell r="G1263"/>
          <cell r="H1263">
            <v>0</v>
          </cell>
          <cell r="I1263"/>
        </row>
        <row r="1264">
          <cell r="A1264"/>
          <cell r="B1264"/>
          <cell r="C1264"/>
          <cell r="D1264"/>
          <cell r="E1264"/>
          <cell r="F1264"/>
          <cell r="G1264"/>
          <cell r="H1264">
            <v>0</v>
          </cell>
          <cell r="I1264"/>
        </row>
        <row r="1265">
          <cell r="A1265"/>
          <cell r="B1265"/>
          <cell r="C1265"/>
          <cell r="D1265"/>
          <cell r="E1265"/>
          <cell r="F1265"/>
          <cell r="G1265"/>
          <cell r="H1265">
            <v>0</v>
          </cell>
          <cell r="I1265"/>
        </row>
        <row r="1266">
          <cell r="A1266"/>
          <cell r="B1266"/>
          <cell r="C1266"/>
          <cell r="D1266"/>
          <cell r="E1266"/>
          <cell r="F1266"/>
          <cell r="G1266"/>
          <cell r="H1266">
            <v>0</v>
          </cell>
          <cell r="I1266"/>
        </row>
        <row r="1267">
          <cell r="A1267"/>
          <cell r="B1267"/>
          <cell r="C1267"/>
          <cell r="D1267"/>
          <cell r="E1267"/>
          <cell r="F1267"/>
          <cell r="G1267"/>
          <cell r="H1267">
            <v>0</v>
          </cell>
          <cell r="I1267"/>
        </row>
        <row r="1268">
          <cell r="A1268"/>
          <cell r="B1268"/>
          <cell r="C1268"/>
          <cell r="D1268"/>
          <cell r="E1268"/>
          <cell r="F1268"/>
          <cell r="G1268"/>
          <cell r="H1268">
            <v>0</v>
          </cell>
          <cell r="I1268"/>
        </row>
        <row r="1269">
          <cell r="A1269"/>
          <cell r="B1269"/>
          <cell r="C1269"/>
          <cell r="D1269"/>
          <cell r="E1269"/>
          <cell r="F1269"/>
          <cell r="G1269"/>
          <cell r="H1269">
            <v>0</v>
          </cell>
          <cell r="I1269"/>
        </row>
        <row r="1270">
          <cell r="A1270"/>
          <cell r="B1270"/>
          <cell r="C1270"/>
          <cell r="D1270"/>
          <cell r="E1270"/>
          <cell r="F1270"/>
          <cell r="G1270"/>
          <cell r="H1270">
            <v>0</v>
          </cell>
          <cell r="I1270"/>
        </row>
        <row r="1271">
          <cell r="A1271"/>
          <cell r="B1271"/>
          <cell r="C1271"/>
          <cell r="D1271"/>
          <cell r="E1271"/>
          <cell r="F1271"/>
          <cell r="G1271"/>
          <cell r="H1271">
            <v>0</v>
          </cell>
          <cell r="I1271"/>
        </row>
        <row r="1272">
          <cell r="A1272"/>
          <cell r="B1272"/>
          <cell r="C1272"/>
          <cell r="D1272"/>
          <cell r="E1272"/>
          <cell r="F1272"/>
          <cell r="G1272"/>
          <cell r="H1272">
            <v>0</v>
          </cell>
          <cell r="I1272"/>
        </row>
        <row r="1273">
          <cell r="A1273"/>
          <cell r="B1273"/>
          <cell r="C1273"/>
          <cell r="D1273"/>
          <cell r="E1273"/>
          <cell r="F1273"/>
          <cell r="G1273"/>
          <cell r="H1273">
            <v>0</v>
          </cell>
          <cell r="I1273"/>
        </row>
        <row r="1274">
          <cell r="A1274"/>
          <cell r="B1274"/>
          <cell r="C1274"/>
          <cell r="D1274"/>
          <cell r="E1274"/>
          <cell r="F1274"/>
          <cell r="G1274"/>
          <cell r="H1274">
            <v>0</v>
          </cell>
          <cell r="I1274"/>
        </row>
        <row r="1275">
          <cell r="A1275"/>
          <cell r="B1275"/>
          <cell r="C1275"/>
          <cell r="D1275"/>
          <cell r="E1275"/>
          <cell r="F1275"/>
          <cell r="G1275"/>
          <cell r="H1275">
            <v>0</v>
          </cell>
          <cell r="I1275"/>
        </row>
        <row r="1276">
          <cell r="A1276"/>
          <cell r="B1276"/>
          <cell r="C1276"/>
          <cell r="D1276"/>
          <cell r="E1276"/>
          <cell r="F1276"/>
          <cell r="G1276"/>
          <cell r="H1276">
            <v>0</v>
          </cell>
          <cell r="I1276"/>
        </row>
        <row r="1277">
          <cell r="A1277"/>
          <cell r="B1277"/>
          <cell r="C1277"/>
          <cell r="D1277"/>
          <cell r="E1277"/>
          <cell r="F1277"/>
          <cell r="G1277"/>
          <cell r="H1277">
            <v>0</v>
          </cell>
          <cell r="I1277"/>
        </row>
        <row r="1278">
          <cell r="A1278"/>
          <cell r="B1278"/>
          <cell r="C1278"/>
          <cell r="D1278"/>
          <cell r="E1278"/>
          <cell r="F1278"/>
          <cell r="G1278"/>
          <cell r="H1278">
            <v>0</v>
          </cell>
          <cell r="I1278"/>
        </row>
        <row r="1279">
          <cell r="A1279"/>
          <cell r="B1279"/>
          <cell r="C1279"/>
          <cell r="D1279"/>
          <cell r="E1279"/>
          <cell r="F1279"/>
          <cell r="G1279"/>
          <cell r="H1279">
            <v>0</v>
          </cell>
          <cell r="I1279"/>
        </row>
        <row r="1280">
          <cell r="A1280"/>
          <cell r="B1280"/>
          <cell r="C1280"/>
          <cell r="D1280"/>
          <cell r="E1280"/>
          <cell r="F1280"/>
          <cell r="G1280"/>
          <cell r="H1280">
            <v>0</v>
          </cell>
          <cell r="I1280"/>
        </row>
        <row r="1281">
          <cell r="A1281"/>
          <cell r="B1281"/>
          <cell r="C1281"/>
          <cell r="D1281"/>
          <cell r="E1281"/>
          <cell r="F1281"/>
          <cell r="G1281"/>
          <cell r="H1281">
            <v>0</v>
          </cell>
          <cell r="I1281"/>
        </row>
        <row r="1282">
          <cell r="A1282"/>
          <cell r="B1282"/>
          <cell r="C1282"/>
          <cell r="D1282"/>
          <cell r="E1282"/>
          <cell r="F1282"/>
          <cell r="G1282"/>
          <cell r="H1282">
            <v>0</v>
          </cell>
          <cell r="I1282"/>
        </row>
        <row r="1283">
          <cell r="A1283"/>
          <cell r="B1283"/>
          <cell r="C1283"/>
          <cell r="D1283"/>
          <cell r="E1283"/>
          <cell r="F1283"/>
          <cell r="G1283"/>
          <cell r="H1283">
            <v>0</v>
          </cell>
          <cell r="I1283"/>
        </row>
        <row r="1284">
          <cell r="A1284"/>
          <cell r="B1284"/>
          <cell r="C1284"/>
          <cell r="D1284"/>
          <cell r="E1284"/>
          <cell r="F1284"/>
          <cell r="G1284"/>
          <cell r="H1284">
            <v>0</v>
          </cell>
          <cell r="I1284"/>
        </row>
        <row r="1285">
          <cell r="A1285"/>
          <cell r="B1285"/>
          <cell r="C1285"/>
          <cell r="D1285"/>
          <cell r="E1285"/>
          <cell r="F1285"/>
          <cell r="G1285"/>
          <cell r="H1285">
            <v>0</v>
          </cell>
          <cell r="I1285"/>
        </row>
        <row r="1286">
          <cell r="A1286"/>
          <cell r="B1286"/>
          <cell r="C1286"/>
          <cell r="D1286"/>
          <cell r="E1286"/>
          <cell r="F1286"/>
          <cell r="G1286"/>
          <cell r="H1286">
            <v>0</v>
          </cell>
          <cell r="I1286"/>
        </row>
        <row r="1287">
          <cell r="A1287"/>
          <cell r="B1287"/>
          <cell r="C1287"/>
          <cell r="D1287"/>
          <cell r="E1287"/>
          <cell r="F1287"/>
          <cell r="G1287"/>
          <cell r="H1287">
            <v>0</v>
          </cell>
          <cell r="I1287"/>
        </row>
        <row r="1288">
          <cell r="A1288"/>
          <cell r="B1288"/>
          <cell r="C1288"/>
          <cell r="D1288"/>
          <cell r="E1288"/>
          <cell r="F1288"/>
          <cell r="G1288"/>
          <cell r="H1288">
            <v>0</v>
          </cell>
          <cell r="I1288"/>
        </row>
        <row r="1289">
          <cell r="A1289"/>
          <cell r="B1289"/>
          <cell r="C1289"/>
          <cell r="D1289"/>
          <cell r="E1289"/>
          <cell r="F1289"/>
          <cell r="G1289"/>
          <cell r="H1289">
            <v>0</v>
          </cell>
          <cell r="I1289"/>
        </row>
        <row r="1290">
          <cell r="A1290"/>
          <cell r="B1290"/>
          <cell r="C1290"/>
          <cell r="D1290"/>
          <cell r="E1290"/>
          <cell r="F1290"/>
          <cell r="G1290"/>
          <cell r="H1290">
            <v>0</v>
          </cell>
          <cell r="I1290"/>
        </row>
        <row r="1291">
          <cell r="A1291"/>
          <cell r="B1291"/>
          <cell r="C1291"/>
          <cell r="D1291"/>
          <cell r="E1291"/>
          <cell r="F1291"/>
          <cell r="G1291"/>
          <cell r="H1291">
            <v>0</v>
          </cell>
          <cell r="I1291"/>
        </row>
        <row r="1292">
          <cell r="A1292"/>
          <cell r="B1292"/>
          <cell r="C1292"/>
          <cell r="D1292"/>
          <cell r="E1292"/>
          <cell r="F1292"/>
          <cell r="G1292"/>
          <cell r="H1292">
            <v>0</v>
          </cell>
          <cell r="I1292"/>
        </row>
        <row r="1293">
          <cell r="A1293"/>
          <cell r="B1293"/>
          <cell r="C1293"/>
          <cell r="D1293"/>
          <cell r="E1293"/>
          <cell r="F1293"/>
          <cell r="G1293"/>
          <cell r="H1293">
            <v>0</v>
          </cell>
          <cell r="I1293"/>
        </row>
        <row r="1294">
          <cell r="A1294"/>
          <cell r="B1294"/>
          <cell r="C1294"/>
          <cell r="D1294"/>
          <cell r="E1294"/>
          <cell r="F1294"/>
          <cell r="G1294"/>
          <cell r="H1294">
            <v>0</v>
          </cell>
          <cell r="I1294"/>
        </row>
        <row r="1295">
          <cell r="A1295"/>
          <cell r="B1295"/>
          <cell r="C1295"/>
          <cell r="D1295"/>
          <cell r="E1295"/>
          <cell r="F1295"/>
          <cell r="G1295"/>
          <cell r="H1295">
            <v>0</v>
          </cell>
          <cell r="I1295"/>
        </row>
        <row r="1296">
          <cell r="A1296"/>
          <cell r="B1296"/>
          <cell r="C1296"/>
          <cell r="D1296"/>
          <cell r="E1296"/>
          <cell r="F1296"/>
          <cell r="G1296"/>
          <cell r="H1296">
            <v>0</v>
          </cell>
          <cell r="I1296"/>
        </row>
        <row r="1297">
          <cell r="A1297"/>
          <cell r="B1297"/>
          <cell r="C1297"/>
          <cell r="D1297"/>
          <cell r="E1297"/>
          <cell r="F1297"/>
          <cell r="G1297"/>
          <cell r="H1297">
            <v>0</v>
          </cell>
          <cell r="I1297"/>
        </row>
        <row r="1298">
          <cell r="A1298"/>
          <cell r="B1298"/>
          <cell r="C1298"/>
          <cell r="D1298"/>
          <cell r="E1298"/>
          <cell r="F1298"/>
          <cell r="G1298"/>
          <cell r="H1298">
            <v>0</v>
          </cell>
          <cell r="I1298"/>
        </row>
        <row r="1299">
          <cell r="A1299"/>
          <cell r="B1299"/>
          <cell r="C1299"/>
          <cell r="D1299"/>
          <cell r="E1299"/>
          <cell r="F1299"/>
          <cell r="G1299"/>
          <cell r="H1299">
            <v>0</v>
          </cell>
          <cell r="I1299"/>
        </row>
        <row r="1300">
          <cell r="A1300"/>
          <cell r="B1300"/>
          <cell r="C1300"/>
          <cell r="D1300"/>
          <cell r="E1300"/>
          <cell r="F1300"/>
          <cell r="G1300"/>
          <cell r="H1300">
            <v>0</v>
          </cell>
          <cell r="I1300"/>
        </row>
        <row r="1301">
          <cell r="A1301"/>
          <cell r="B1301"/>
          <cell r="C1301"/>
          <cell r="D1301"/>
          <cell r="E1301"/>
          <cell r="F1301"/>
          <cell r="G1301"/>
          <cell r="H1301">
            <v>0</v>
          </cell>
          <cell r="I1301"/>
        </row>
        <row r="1302">
          <cell r="A1302"/>
          <cell r="B1302"/>
          <cell r="C1302"/>
          <cell r="D1302"/>
          <cell r="E1302"/>
          <cell r="F1302"/>
          <cell r="G1302"/>
          <cell r="H1302">
            <v>0</v>
          </cell>
          <cell r="I1302"/>
        </row>
        <row r="1303">
          <cell r="A1303"/>
          <cell r="B1303"/>
          <cell r="C1303"/>
          <cell r="D1303"/>
          <cell r="E1303"/>
          <cell r="F1303"/>
          <cell r="G1303"/>
          <cell r="H1303">
            <v>0</v>
          </cell>
          <cell r="I1303"/>
        </row>
        <row r="1304">
          <cell r="A1304"/>
          <cell r="B1304"/>
          <cell r="C1304"/>
          <cell r="D1304"/>
          <cell r="E1304"/>
          <cell r="F1304"/>
          <cell r="G1304"/>
          <cell r="H1304">
            <v>0</v>
          </cell>
          <cell r="I1304"/>
        </row>
        <row r="1305">
          <cell r="A1305"/>
          <cell r="B1305"/>
          <cell r="C1305"/>
          <cell r="D1305"/>
          <cell r="E1305"/>
          <cell r="F1305"/>
          <cell r="G1305"/>
          <cell r="H1305">
            <v>0</v>
          </cell>
          <cell r="I1305"/>
        </row>
        <row r="1306">
          <cell r="A1306"/>
          <cell r="B1306"/>
          <cell r="C1306"/>
          <cell r="D1306"/>
          <cell r="E1306"/>
          <cell r="F1306"/>
          <cell r="G1306"/>
          <cell r="H1306">
            <v>0</v>
          </cell>
          <cell r="I1306"/>
        </row>
        <row r="1307">
          <cell r="A1307"/>
          <cell r="B1307"/>
          <cell r="C1307"/>
          <cell r="D1307"/>
          <cell r="E1307"/>
          <cell r="F1307"/>
          <cell r="G1307"/>
          <cell r="H1307">
            <v>0</v>
          </cell>
          <cell r="I1307"/>
        </row>
        <row r="1308">
          <cell r="A1308"/>
          <cell r="B1308"/>
          <cell r="C1308"/>
          <cell r="D1308"/>
          <cell r="E1308"/>
          <cell r="F1308"/>
          <cell r="G1308"/>
          <cell r="H1308">
            <v>0</v>
          </cell>
          <cell r="I1308"/>
        </row>
        <row r="1309">
          <cell r="A1309"/>
          <cell r="B1309"/>
          <cell r="C1309"/>
          <cell r="D1309"/>
          <cell r="E1309"/>
          <cell r="F1309"/>
          <cell r="G1309"/>
          <cell r="H1309">
            <v>0</v>
          </cell>
          <cell r="I1309"/>
        </row>
        <row r="1310">
          <cell r="A1310"/>
          <cell r="B1310"/>
          <cell r="C1310"/>
          <cell r="D1310"/>
          <cell r="E1310"/>
          <cell r="F1310"/>
          <cell r="G1310"/>
          <cell r="H1310">
            <v>0</v>
          </cell>
          <cell r="I1310"/>
        </row>
        <row r="1311">
          <cell r="A1311"/>
          <cell r="B1311"/>
          <cell r="C1311"/>
          <cell r="D1311"/>
          <cell r="E1311"/>
          <cell r="F1311"/>
          <cell r="G1311"/>
          <cell r="H1311">
            <v>0</v>
          </cell>
          <cell r="I1311"/>
        </row>
        <row r="1312">
          <cell r="A1312"/>
          <cell r="B1312"/>
          <cell r="C1312"/>
          <cell r="D1312"/>
          <cell r="E1312"/>
          <cell r="F1312"/>
          <cell r="G1312"/>
          <cell r="H1312">
            <v>0</v>
          </cell>
          <cell r="I1312"/>
        </row>
        <row r="1313">
          <cell r="A1313"/>
          <cell r="B1313"/>
          <cell r="C1313"/>
          <cell r="D1313"/>
          <cell r="E1313"/>
          <cell r="F1313"/>
          <cell r="G1313"/>
          <cell r="H1313">
            <v>0</v>
          </cell>
          <cell r="I1313"/>
        </row>
        <row r="1314">
          <cell r="A1314"/>
          <cell r="B1314"/>
          <cell r="C1314"/>
          <cell r="D1314"/>
          <cell r="E1314"/>
          <cell r="F1314"/>
          <cell r="G1314"/>
          <cell r="H1314">
            <v>0</v>
          </cell>
          <cell r="I1314"/>
        </row>
        <row r="1315">
          <cell r="A1315"/>
          <cell r="B1315"/>
          <cell r="C1315"/>
          <cell r="D1315"/>
          <cell r="E1315"/>
          <cell r="F1315"/>
          <cell r="G1315"/>
          <cell r="H1315">
            <v>0</v>
          </cell>
          <cell r="I1315"/>
        </row>
        <row r="1316">
          <cell r="A1316"/>
          <cell r="B1316"/>
          <cell r="C1316"/>
          <cell r="D1316"/>
          <cell r="E1316"/>
          <cell r="F1316"/>
          <cell r="G1316"/>
          <cell r="H1316">
            <v>0</v>
          </cell>
          <cell r="I1316"/>
        </row>
        <row r="1317">
          <cell r="A1317"/>
          <cell r="B1317"/>
          <cell r="C1317"/>
          <cell r="D1317"/>
          <cell r="E1317"/>
          <cell r="F1317"/>
          <cell r="G1317"/>
          <cell r="H1317">
            <v>0</v>
          </cell>
          <cell r="I1317"/>
        </row>
        <row r="1318">
          <cell r="A1318"/>
          <cell r="B1318"/>
          <cell r="C1318"/>
          <cell r="D1318"/>
          <cell r="E1318"/>
          <cell r="F1318"/>
          <cell r="G1318"/>
          <cell r="H1318">
            <v>0</v>
          </cell>
          <cell r="I1318"/>
        </row>
        <row r="1319">
          <cell r="A1319"/>
          <cell r="B1319"/>
          <cell r="C1319"/>
          <cell r="D1319"/>
          <cell r="E1319"/>
          <cell r="F1319"/>
          <cell r="G1319"/>
          <cell r="H1319">
            <v>0</v>
          </cell>
          <cell r="I1319"/>
        </row>
        <row r="1320">
          <cell r="A1320"/>
          <cell r="B1320"/>
          <cell r="C1320"/>
          <cell r="D1320"/>
          <cell r="E1320"/>
          <cell r="F1320"/>
          <cell r="G1320"/>
          <cell r="H1320">
            <v>0</v>
          </cell>
          <cell r="I1320"/>
        </row>
        <row r="1321">
          <cell r="A1321"/>
          <cell r="B1321"/>
          <cell r="C1321"/>
          <cell r="D1321"/>
          <cell r="E1321"/>
          <cell r="F1321"/>
          <cell r="G1321"/>
          <cell r="H1321">
            <v>0</v>
          </cell>
          <cell r="I1321"/>
        </row>
        <row r="1322">
          <cell r="A1322"/>
          <cell r="B1322"/>
          <cell r="C1322"/>
          <cell r="D1322"/>
          <cell r="E1322"/>
          <cell r="F1322"/>
          <cell r="G1322"/>
          <cell r="H1322">
            <v>0</v>
          </cell>
          <cell r="I1322"/>
        </row>
        <row r="1323">
          <cell r="A1323"/>
          <cell r="B1323"/>
          <cell r="C1323"/>
          <cell r="D1323"/>
          <cell r="E1323"/>
          <cell r="F1323"/>
          <cell r="G1323"/>
          <cell r="H1323">
            <v>0</v>
          </cell>
          <cell r="I1323"/>
        </row>
        <row r="1324">
          <cell r="A1324"/>
          <cell r="B1324"/>
          <cell r="C1324"/>
          <cell r="D1324"/>
          <cell r="E1324"/>
          <cell r="F1324"/>
          <cell r="G1324"/>
          <cell r="H1324">
            <v>0</v>
          </cell>
          <cell r="I1324"/>
        </row>
        <row r="1325">
          <cell r="A1325"/>
          <cell r="B1325"/>
          <cell r="C1325"/>
          <cell r="D1325"/>
          <cell r="E1325"/>
          <cell r="F1325"/>
          <cell r="G1325"/>
          <cell r="H1325">
            <v>0</v>
          </cell>
          <cell r="I1325"/>
        </row>
        <row r="1326">
          <cell r="A1326"/>
          <cell r="B1326"/>
          <cell r="C1326"/>
          <cell r="D1326"/>
          <cell r="E1326"/>
          <cell r="F1326"/>
          <cell r="G1326"/>
          <cell r="H1326">
            <v>0</v>
          </cell>
          <cell r="I1326"/>
        </row>
        <row r="1327">
          <cell r="A1327"/>
          <cell r="B1327"/>
          <cell r="C1327"/>
          <cell r="D1327"/>
          <cell r="E1327"/>
          <cell r="F1327"/>
          <cell r="G1327"/>
          <cell r="H1327">
            <v>0</v>
          </cell>
          <cell r="I1327"/>
        </row>
        <row r="1328">
          <cell r="A1328"/>
          <cell r="B1328"/>
          <cell r="C1328"/>
          <cell r="D1328"/>
          <cell r="E1328"/>
          <cell r="F1328"/>
          <cell r="G1328"/>
          <cell r="H1328">
            <v>0</v>
          </cell>
          <cell r="I1328"/>
        </row>
        <row r="1329">
          <cell r="A1329"/>
          <cell r="B1329"/>
          <cell r="C1329"/>
          <cell r="D1329"/>
          <cell r="E1329"/>
          <cell r="F1329"/>
          <cell r="G1329"/>
          <cell r="H1329">
            <v>0</v>
          </cell>
          <cell r="I1329"/>
        </row>
        <row r="1330">
          <cell r="A1330"/>
          <cell r="B1330"/>
          <cell r="C1330"/>
          <cell r="D1330"/>
          <cell r="E1330"/>
          <cell r="F1330"/>
          <cell r="G1330"/>
          <cell r="H1330">
            <v>0</v>
          </cell>
          <cell r="I1330"/>
        </row>
        <row r="1331">
          <cell r="A1331"/>
          <cell r="B1331"/>
          <cell r="C1331"/>
          <cell r="D1331"/>
          <cell r="E1331"/>
          <cell r="F1331"/>
          <cell r="G1331"/>
          <cell r="H1331">
            <v>0</v>
          </cell>
          <cell r="I1331"/>
        </row>
        <row r="1332">
          <cell r="A1332"/>
          <cell r="B1332"/>
          <cell r="C1332"/>
          <cell r="D1332"/>
          <cell r="E1332"/>
          <cell r="F1332"/>
          <cell r="G1332"/>
          <cell r="H1332">
            <v>0</v>
          </cell>
          <cell r="I1332"/>
        </row>
        <row r="1333">
          <cell r="A1333"/>
          <cell r="B1333"/>
          <cell r="C1333"/>
          <cell r="D1333"/>
          <cell r="E1333"/>
          <cell r="F1333"/>
          <cell r="G1333"/>
          <cell r="H1333">
            <v>0</v>
          </cell>
          <cell r="I1333"/>
        </row>
        <row r="1334">
          <cell r="A1334"/>
          <cell r="B1334"/>
          <cell r="C1334"/>
          <cell r="D1334"/>
          <cell r="E1334"/>
          <cell r="F1334"/>
          <cell r="G1334"/>
          <cell r="H1334">
            <v>0</v>
          </cell>
          <cell r="I1334"/>
        </row>
        <row r="1335">
          <cell r="A1335"/>
          <cell r="B1335"/>
          <cell r="C1335"/>
          <cell r="D1335"/>
          <cell r="E1335"/>
          <cell r="F1335"/>
          <cell r="G1335"/>
          <cell r="H1335">
            <v>0</v>
          </cell>
          <cell r="I1335"/>
        </row>
        <row r="1336">
          <cell r="A1336"/>
          <cell r="B1336"/>
          <cell r="C1336"/>
          <cell r="D1336"/>
          <cell r="E1336"/>
          <cell r="F1336"/>
          <cell r="G1336"/>
          <cell r="H1336">
            <v>0</v>
          </cell>
          <cell r="I1336"/>
        </row>
        <row r="1337">
          <cell r="A1337"/>
          <cell r="B1337"/>
          <cell r="C1337"/>
          <cell r="D1337"/>
          <cell r="E1337"/>
          <cell r="F1337"/>
          <cell r="G1337"/>
          <cell r="H1337">
            <v>0</v>
          </cell>
          <cell r="I1337"/>
        </row>
        <row r="1338">
          <cell r="A1338"/>
          <cell r="B1338"/>
          <cell r="C1338"/>
          <cell r="D1338"/>
          <cell r="E1338"/>
          <cell r="F1338"/>
          <cell r="G1338"/>
          <cell r="H1338">
            <v>0</v>
          </cell>
          <cell r="I1338"/>
        </row>
        <row r="1339">
          <cell r="A1339"/>
          <cell r="B1339"/>
          <cell r="C1339"/>
          <cell r="D1339"/>
          <cell r="E1339"/>
          <cell r="F1339"/>
          <cell r="G1339"/>
          <cell r="H1339">
            <v>0</v>
          </cell>
          <cell r="I1339"/>
        </row>
        <row r="1340">
          <cell r="A1340"/>
          <cell r="B1340"/>
          <cell r="C1340"/>
          <cell r="D1340"/>
          <cell r="E1340"/>
          <cell r="F1340"/>
          <cell r="G1340"/>
          <cell r="H1340">
            <v>0</v>
          </cell>
          <cell r="I1340"/>
        </row>
        <row r="1341">
          <cell r="A1341"/>
          <cell r="B1341"/>
          <cell r="C1341"/>
          <cell r="D1341"/>
          <cell r="E1341"/>
          <cell r="F1341"/>
          <cell r="G1341"/>
          <cell r="H1341">
            <v>0</v>
          </cell>
          <cell r="I1341"/>
        </row>
        <row r="1342">
          <cell r="A1342"/>
          <cell r="B1342"/>
          <cell r="C1342"/>
          <cell r="D1342"/>
          <cell r="E1342"/>
          <cell r="F1342"/>
          <cell r="G1342"/>
          <cell r="H1342">
            <v>0</v>
          </cell>
          <cell r="I1342"/>
        </row>
        <row r="1343">
          <cell r="A1343"/>
          <cell r="B1343"/>
          <cell r="C1343"/>
          <cell r="D1343"/>
          <cell r="E1343"/>
          <cell r="F1343"/>
          <cell r="G1343"/>
          <cell r="H1343">
            <v>0</v>
          </cell>
          <cell r="I1343"/>
        </row>
        <row r="1344">
          <cell r="A1344"/>
          <cell r="B1344"/>
          <cell r="C1344"/>
          <cell r="D1344"/>
          <cell r="E1344"/>
          <cell r="F1344"/>
          <cell r="G1344"/>
          <cell r="H1344">
            <v>0</v>
          </cell>
          <cell r="I1344"/>
        </row>
        <row r="1345">
          <cell r="A1345"/>
          <cell r="B1345"/>
          <cell r="C1345"/>
          <cell r="D1345"/>
          <cell r="E1345"/>
          <cell r="F1345"/>
          <cell r="G1345"/>
          <cell r="H1345">
            <v>0</v>
          </cell>
          <cell r="I1345"/>
        </row>
        <row r="1346">
          <cell r="A1346"/>
          <cell r="B1346"/>
          <cell r="C1346"/>
          <cell r="D1346"/>
          <cell r="E1346"/>
          <cell r="F1346"/>
          <cell r="G1346"/>
          <cell r="H1346">
            <v>0</v>
          </cell>
          <cell r="I1346"/>
        </row>
        <row r="1347">
          <cell r="A1347"/>
          <cell r="B1347"/>
          <cell r="C1347"/>
          <cell r="D1347"/>
          <cell r="E1347"/>
          <cell r="F1347"/>
          <cell r="G1347"/>
          <cell r="H1347">
            <v>0</v>
          </cell>
          <cell r="I1347"/>
        </row>
        <row r="1348">
          <cell r="A1348"/>
          <cell r="B1348"/>
          <cell r="C1348"/>
          <cell r="D1348"/>
          <cell r="E1348"/>
          <cell r="F1348"/>
          <cell r="G1348"/>
          <cell r="H1348">
            <v>0</v>
          </cell>
          <cell r="I1348"/>
        </row>
        <row r="1349">
          <cell r="A1349"/>
          <cell r="B1349"/>
          <cell r="C1349"/>
          <cell r="D1349"/>
          <cell r="E1349"/>
          <cell r="F1349"/>
          <cell r="G1349"/>
          <cell r="H1349">
            <v>0</v>
          </cell>
          <cell r="I1349"/>
        </row>
        <row r="1350">
          <cell r="A1350"/>
          <cell r="B1350"/>
          <cell r="C1350"/>
          <cell r="D1350"/>
          <cell r="E1350"/>
          <cell r="F1350"/>
          <cell r="G1350"/>
          <cell r="H1350">
            <v>0</v>
          </cell>
          <cell r="I1350"/>
        </row>
        <row r="1351">
          <cell r="A1351"/>
          <cell r="B1351"/>
          <cell r="C1351"/>
          <cell r="D1351"/>
          <cell r="E1351"/>
          <cell r="F1351"/>
          <cell r="G1351"/>
          <cell r="H1351">
            <v>0</v>
          </cell>
          <cell r="I1351"/>
        </row>
        <row r="1352">
          <cell r="A1352"/>
          <cell r="B1352"/>
          <cell r="C1352"/>
          <cell r="D1352"/>
          <cell r="E1352"/>
          <cell r="F1352"/>
          <cell r="G1352"/>
          <cell r="H1352">
            <v>0</v>
          </cell>
          <cell r="I1352"/>
        </row>
        <row r="1353">
          <cell r="A1353"/>
          <cell r="B1353"/>
          <cell r="C1353"/>
          <cell r="D1353"/>
          <cell r="E1353"/>
          <cell r="F1353"/>
          <cell r="G1353"/>
          <cell r="H1353">
            <v>0</v>
          </cell>
          <cell r="I1353"/>
        </row>
        <row r="1354">
          <cell r="A1354"/>
          <cell r="B1354"/>
          <cell r="C1354"/>
          <cell r="D1354"/>
          <cell r="E1354"/>
          <cell r="F1354"/>
          <cell r="G1354"/>
          <cell r="H1354">
            <v>0</v>
          </cell>
          <cell r="I1354"/>
        </row>
        <row r="1355">
          <cell r="A1355"/>
          <cell r="B1355"/>
          <cell r="C1355"/>
          <cell r="D1355"/>
          <cell r="E1355"/>
          <cell r="F1355"/>
          <cell r="G1355"/>
          <cell r="H1355">
            <v>0</v>
          </cell>
          <cell r="I1355"/>
        </row>
        <row r="1356">
          <cell r="A1356"/>
          <cell r="B1356"/>
          <cell r="C1356"/>
          <cell r="D1356"/>
          <cell r="E1356"/>
          <cell r="F1356"/>
          <cell r="G1356"/>
          <cell r="H1356">
            <v>0</v>
          </cell>
          <cell r="I1356"/>
        </row>
        <row r="1357">
          <cell r="A1357"/>
          <cell r="B1357"/>
          <cell r="C1357"/>
          <cell r="D1357"/>
          <cell r="E1357"/>
          <cell r="F1357"/>
          <cell r="G1357"/>
          <cell r="H1357">
            <v>0</v>
          </cell>
          <cell r="I1357"/>
        </row>
        <row r="1358">
          <cell r="A1358"/>
          <cell r="B1358"/>
          <cell r="C1358"/>
          <cell r="D1358"/>
          <cell r="E1358"/>
          <cell r="F1358"/>
          <cell r="G1358"/>
          <cell r="H1358">
            <v>0</v>
          </cell>
          <cell r="I1358"/>
        </row>
        <row r="1359">
          <cell r="A1359"/>
          <cell r="B1359"/>
          <cell r="C1359"/>
          <cell r="D1359"/>
          <cell r="E1359"/>
          <cell r="F1359"/>
          <cell r="G1359"/>
          <cell r="H1359">
            <v>0</v>
          </cell>
          <cell r="I1359"/>
        </row>
        <row r="1360">
          <cell r="A1360"/>
          <cell r="B1360"/>
          <cell r="C1360"/>
          <cell r="D1360"/>
          <cell r="E1360"/>
          <cell r="F1360"/>
          <cell r="G1360"/>
          <cell r="H1360">
            <v>0</v>
          </cell>
          <cell r="I1360"/>
        </row>
        <row r="1361">
          <cell r="A1361"/>
          <cell r="B1361"/>
          <cell r="C1361"/>
          <cell r="D1361"/>
          <cell r="E1361"/>
          <cell r="F1361"/>
          <cell r="G1361"/>
          <cell r="H1361">
            <v>0</v>
          </cell>
          <cell r="I1361"/>
        </row>
        <row r="1362">
          <cell r="A1362"/>
          <cell r="B1362"/>
          <cell r="C1362"/>
          <cell r="D1362"/>
          <cell r="E1362"/>
          <cell r="F1362"/>
          <cell r="G1362"/>
          <cell r="H1362">
            <v>0</v>
          </cell>
          <cell r="I1362"/>
        </row>
        <row r="1363">
          <cell r="A1363"/>
          <cell r="B1363"/>
          <cell r="C1363"/>
          <cell r="D1363"/>
          <cell r="E1363"/>
          <cell r="F1363"/>
          <cell r="G1363"/>
          <cell r="H1363">
            <v>0</v>
          </cell>
          <cell r="I1363"/>
        </row>
        <row r="1364">
          <cell r="A1364"/>
          <cell r="B1364"/>
          <cell r="C1364"/>
          <cell r="D1364"/>
          <cell r="E1364"/>
          <cell r="F1364"/>
          <cell r="G1364"/>
          <cell r="H1364">
            <v>0</v>
          </cell>
          <cell r="I1364"/>
        </row>
        <row r="1365">
          <cell r="A1365"/>
          <cell r="B1365"/>
          <cell r="C1365"/>
          <cell r="D1365"/>
          <cell r="E1365"/>
          <cell r="F1365"/>
          <cell r="G1365"/>
          <cell r="H1365">
            <v>0</v>
          </cell>
          <cell r="I1365"/>
        </row>
        <row r="1366">
          <cell r="A1366"/>
          <cell r="B1366"/>
          <cell r="C1366"/>
          <cell r="D1366"/>
          <cell r="E1366"/>
          <cell r="F1366"/>
          <cell r="G1366"/>
          <cell r="H1366">
            <v>0</v>
          </cell>
          <cell r="I1366"/>
        </row>
        <row r="1367">
          <cell r="A1367"/>
          <cell r="B1367"/>
          <cell r="C1367"/>
          <cell r="D1367"/>
          <cell r="E1367"/>
          <cell r="F1367"/>
          <cell r="G1367"/>
          <cell r="H1367">
            <v>0</v>
          </cell>
          <cell r="I1367"/>
        </row>
        <row r="1368">
          <cell r="A1368"/>
          <cell r="B1368"/>
          <cell r="C1368"/>
          <cell r="D1368"/>
          <cell r="E1368"/>
          <cell r="F1368"/>
          <cell r="G1368"/>
          <cell r="H1368">
            <v>0</v>
          </cell>
          <cell r="I1368"/>
        </row>
        <row r="1369">
          <cell r="A1369"/>
          <cell r="B1369"/>
          <cell r="C1369"/>
          <cell r="D1369"/>
          <cell r="E1369"/>
          <cell r="F1369"/>
          <cell r="G1369"/>
          <cell r="H1369">
            <v>0</v>
          </cell>
          <cell r="I1369"/>
        </row>
        <row r="1370">
          <cell r="A1370"/>
          <cell r="B1370"/>
          <cell r="C1370"/>
          <cell r="D1370"/>
          <cell r="E1370"/>
          <cell r="F1370"/>
          <cell r="G1370"/>
          <cell r="H1370">
            <v>0</v>
          </cell>
          <cell r="I1370"/>
        </row>
        <row r="1371">
          <cell r="A1371"/>
          <cell r="B1371"/>
          <cell r="C1371"/>
          <cell r="D1371"/>
          <cell r="E1371"/>
          <cell r="F1371"/>
          <cell r="G1371"/>
          <cell r="H1371">
            <v>0</v>
          </cell>
          <cell r="I1371"/>
        </row>
        <row r="1372">
          <cell r="A1372"/>
          <cell r="B1372"/>
          <cell r="C1372"/>
          <cell r="D1372"/>
          <cell r="E1372"/>
          <cell r="F1372"/>
          <cell r="G1372"/>
          <cell r="H1372">
            <v>0</v>
          </cell>
          <cell r="I1372"/>
        </row>
        <row r="1373">
          <cell r="A1373"/>
          <cell r="B1373"/>
          <cell r="C1373"/>
          <cell r="D1373"/>
          <cell r="E1373"/>
          <cell r="F1373"/>
          <cell r="G1373"/>
          <cell r="H1373">
            <v>0</v>
          </cell>
          <cell r="I1373"/>
        </row>
        <row r="1374">
          <cell r="A1374"/>
          <cell r="B1374"/>
          <cell r="C1374"/>
          <cell r="D1374"/>
          <cell r="E1374"/>
          <cell r="F1374"/>
          <cell r="G1374"/>
          <cell r="H1374">
            <v>0</v>
          </cell>
          <cell r="I1374"/>
        </row>
        <row r="1375">
          <cell r="A1375"/>
          <cell r="B1375"/>
          <cell r="C1375"/>
          <cell r="D1375"/>
          <cell r="E1375"/>
          <cell r="F1375"/>
          <cell r="G1375"/>
          <cell r="H1375">
            <v>0</v>
          </cell>
          <cell r="I1375"/>
        </row>
        <row r="1376">
          <cell r="A1376"/>
          <cell r="B1376"/>
          <cell r="C1376"/>
          <cell r="D1376"/>
          <cell r="E1376"/>
          <cell r="F1376"/>
          <cell r="G1376"/>
          <cell r="H1376">
            <v>0</v>
          </cell>
          <cell r="I1376"/>
        </row>
        <row r="1377">
          <cell r="A1377"/>
          <cell r="B1377"/>
          <cell r="C1377"/>
          <cell r="D1377"/>
          <cell r="E1377"/>
          <cell r="F1377"/>
          <cell r="G1377"/>
          <cell r="H1377">
            <v>0</v>
          </cell>
          <cell r="I1377"/>
        </row>
        <row r="1378">
          <cell r="A1378"/>
          <cell r="B1378"/>
          <cell r="C1378"/>
          <cell r="D1378"/>
          <cell r="E1378"/>
          <cell r="F1378"/>
          <cell r="G1378"/>
          <cell r="H1378">
            <v>0</v>
          </cell>
          <cell r="I1378"/>
        </row>
        <row r="1379">
          <cell r="A1379"/>
          <cell r="B1379"/>
          <cell r="C1379"/>
          <cell r="D1379"/>
          <cell r="E1379"/>
          <cell r="F1379"/>
          <cell r="G1379"/>
          <cell r="H1379">
            <v>0</v>
          </cell>
          <cell r="I1379"/>
        </row>
        <row r="1380">
          <cell r="A1380"/>
          <cell r="B1380"/>
          <cell r="C1380"/>
          <cell r="D1380"/>
          <cell r="E1380"/>
          <cell r="F1380"/>
          <cell r="G1380"/>
          <cell r="H1380">
            <v>0</v>
          </cell>
          <cell r="I1380"/>
        </row>
        <row r="1381">
          <cell r="A1381"/>
          <cell r="B1381"/>
          <cell r="C1381"/>
          <cell r="D1381"/>
          <cell r="E1381"/>
          <cell r="F1381"/>
          <cell r="G1381"/>
          <cell r="H1381">
            <v>0</v>
          </cell>
          <cell r="I1381"/>
        </row>
        <row r="1382">
          <cell r="A1382"/>
          <cell r="B1382"/>
          <cell r="C1382"/>
          <cell r="D1382"/>
          <cell r="E1382"/>
          <cell r="F1382"/>
          <cell r="G1382"/>
          <cell r="H1382">
            <v>0</v>
          </cell>
          <cell r="I1382"/>
        </row>
        <row r="1383">
          <cell r="A1383"/>
          <cell r="B1383"/>
          <cell r="C1383"/>
          <cell r="D1383"/>
          <cell r="E1383"/>
          <cell r="F1383"/>
          <cell r="G1383"/>
          <cell r="H1383">
            <v>0</v>
          </cell>
          <cell r="I1383"/>
        </row>
        <row r="1384">
          <cell r="A1384"/>
          <cell r="B1384"/>
          <cell r="C1384"/>
          <cell r="D1384"/>
          <cell r="E1384"/>
          <cell r="F1384"/>
          <cell r="G1384"/>
          <cell r="H1384">
            <v>0</v>
          </cell>
          <cell r="I1384"/>
        </row>
        <row r="1385">
          <cell r="A1385"/>
          <cell r="B1385"/>
          <cell r="C1385"/>
          <cell r="D1385"/>
          <cell r="E1385"/>
          <cell r="F1385"/>
          <cell r="G1385"/>
          <cell r="H1385">
            <v>0</v>
          </cell>
          <cell r="I1385"/>
        </row>
        <row r="1386">
          <cell r="A1386"/>
          <cell r="B1386"/>
          <cell r="C1386"/>
          <cell r="D1386"/>
          <cell r="E1386"/>
          <cell r="F1386"/>
          <cell r="G1386"/>
          <cell r="H1386">
            <v>0</v>
          </cell>
          <cell r="I1386"/>
        </row>
        <row r="1387">
          <cell r="A1387"/>
          <cell r="B1387"/>
          <cell r="C1387"/>
          <cell r="D1387"/>
          <cell r="E1387"/>
          <cell r="F1387"/>
          <cell r="G1387"/>
          <cell r="H1387">
            <v>0</v>
          </cell>
          <cell r="I1387"/>
        </row>
        <row r="1388">
          <cell r="A1388"/>
          <cell r="B1388"/>
          <cell r="C1388"/>
          <cell r="D1388"/>
          <cell r="E1388"/>
          <cell r="F1388"/>
          <cell r="G1388"/>
          <cell r="H1388">
            <v>0</v>
          </cell>
          <cell r="I1388"/>
        </row>
        <row r="1389">
          <cell r="A1389"/>
          <cell r="B1389"/>
          <cell r="C1389"/>
          <cell r="D1389"/>
          <cell r="E1389"/>
          <cell r="F1389"/>
          <cell r="G1389"/>
          <cell r="H1389">
            <v>0</v>
          </cell>
          <cell r="I1389"/>
        </row>
        <row r="1390">
          <cell r="A1390"/>
          <cell r="B1390"/>
          <cell r="C1390"/>
          <cell r="D1390"/>
          <cell r="E1390"/>
          <cell r="F1390"/>
          <cell r="G1390"/>
          <cell r="H1390">
            <v>0</v>
          </cell>
          <cell r="I1390"/>
        </row>
        <row r="1391">
          <cell r="A1391"/>
          <cell r="B1391"/>
          <cell r="C1391"/>
          <cell r="D1391"/>
          <cell r="E1391"/>
          <cell r="F1391"/>
          <cell r="G1391"/>
          <cell r="H1391">
            <v>0</v>
          </cell>
          <cell r="I1391"/>
        </row>
        <row r="1392">
          <cell r="A1392"/>
          <cell r="B1392"/>
          <cell r="C1392"/>
          <cell r="D1392"/>
          <cell r="E1392"/>
          <cell r="F1392"/>
          <cell r="G1392"/>
          <cell r="H1392">
            <v>0</v>
          </cell>
          <cell r="I1392"/>
        </row>
        <row r="1393">
          <cell r="A1393"/>
          <cell r="B1393"/>
          <cell r="C1393"/>
          <cell r="D1393"/>
          <cell r="E1393"/>
          <cell r="F1393"/>
          <cell r="G1393"/>
          <cell r="H1393">
            <v>0</v>
          </cell>
          <cell r="I1393"/>
        </row>
        <row r="1394">
          <cell r="A1394"/>
          <cell r="B1394"/>
          <cell r="C1394"/>
          <cell r="D1394"/>
          <cell r="E1394"/>
          <cell r="F1394"/>
          <cell r="G1394"/>
          <cell r="H1394">
            <v>0</v>
          </cell>
          <cell r="I1394"/>
        </row>
        <row r="1395">
          <cell r="A1395"/>
          <cell r="B1395"/>
          <cell r="C1395"/>
          <cell r="D1395"/>
          <cell r="E1395"/>
          <cell r="F1395"/>
          <cell r="G1395"/>
          <cell r="H1395">
            <v>0</v>
          </cell>
          <cell r="I1395"/>
        </row>
        <row r="1396">
          <cell r="A1396"/>
          <cell r="B1396"/>
          <cell r="C1396"/>
          <cell r="D1396"/>
          <cell r="E1396"/>
          <cell r="F1396"/>
          <cell r="G1396"/>
          <cell r="H1396">
            <v>0</v>
          </cell>
          <cell r="I1396"/>
        </row>
        <row r="1397">
          <cell r="A1397"/>
          <cell r="B1397"/>
          <cell r="C1397"/>
          <cell r="D1397"/>
          <cell r="E1397"/>
          <cell r="F1397"/>
          <cell r="G1397"/>
          <cell r="H1397">
            <v>0</v>
          </cell>
          <cell r="I1397"/>
        </row>
        <row r="1398">
          <cell r="A1398"/>
          <cell r="B1398"/>
          <cell r="C1398"/>
          <cell r="D1398"/>
          <cell r="E1398"/>
          <cell r="F1398"/>
          <cell r="G1398"/>
          <cell r="H1398">
            <v>0</v>
          </cell>
          <cell r="I1398"/>
        </row>
        <row r="1399">
          <cell r="A1399"/>
          <cell r="B1399"/>
          <cell r="C1399"/>
          <cell r="D1399"/>
          <cell r="E1399"/>
          <cell r="F1399"/>
          <cell r="G1399"/>
          <cell r="H1399">
            <v>0</v>
          </cell>
          <cell r="I1399"/>
        </row>
        <row r="1400">
          <cell r="A1400"/>
          <cell r="B1400"/>
          <cell r="C1400"/>
          <cell r="D1400"/>
          <cell r="E1400"/>
          <cell r="F1400"/>
          <cell r="G1400"/>
          <cell r="H1400">
            <v>0</v>
          </cell>
          <cell r="I1400"/>
        </row>
        <row r="1401">
          <cell r="A1401"/>
          <cell r="B1401"/>
          <cell r="C1401"/>
          <cell r="D1401"/>
          <cell r="E1401"/>
          <cell r="F1401"/>
          <cell r="G1401"/>
          <cell r="H1401">
            <v>0</v>
          </cell>
          <cell r="I1401"/>
        </row>
        <row r="1402">
          <cell r="A1402"/>
          <cell r="B1402"/>
          <cell r="C1402"/>
          <cell r="D1402"/>
          <cell r="E1402"/>
          <cell r="F1402"/>
          <cell r="G1402"/>
          <cell r="H1402">
            <v>0</v>
          </cell>
          <cell r="I1402"/>
        </row>
        <row r="1403">
          <cell r="A1403"/>
          <cell r="B1403"/>
          <cell r="C1403"/>
          <cell r="D1403"/>
          <cell r="E1403"/>
          <cell r="F1403"/>
          <cell r="G1403"/>
          <cell r="H1403">
            <v>0</v>
          </cell>
          <cell r="I1403"/>
        </row>
        <row r="1404">
          <cell r="A1404"/>
          <cell r="B1404"/>
          <cell r="C1404"/>
          <cell r="D1404"/>
          <cell r="E1404"/>
          <cell r="F1404"/>
          <cell r="G1404"/>
          <cell r="H1404">
            <v>0</v>
          </cell>
          <cell r="I1404"/>
        </row>
        <row r="1405">
          <cell r="A1405"/>
          <cell r="B1405"/>
          <cell r="C1405"/>
          <cell r="D1405"/>
          <cell r="E1405"/>
          <cell r="F1405"/>
          <cell r="G1405"/>
          <cell r="H1405">
            <v>0</v>
          </cell>
          <cell r="I1405"/>
        </row>
        <row r="1406">
          <cell r="A1406"/>
          <cell r="B1406"/>
          <cell r="C1406"/>
          <cell r="D1406"/>
          <cell r="E1406"/>
          <cell r="F1406"/>
          <cell r="G1406"/>
          <cell r="H1406">
            <v>0</v>
          </cell>
          <cell r="I1406"/>
        </row>
        <row r="1407">
          <cell r="A1407"/>
          <cell r="B1407"/>
          <cell r="C1407"/>
          <cell r="D1407"/>
          <cell r="E1407"/>
          <cell r="F1407"/>
          <cell r="G1407"/>
          <cell r="H1407">
            <v>0</v>
          </cell>
          <cell r="I1407"/>
        </row>
        <row r="1408">
          <cell r="A1408"/>
          <cell r="B1408"/>
          <cell r="C1408"/>
          <cell r="D1408"/>
          <cell r="E1408"/>
          <cell r="F1408"/>
          <cell r="G1408"/>
          <cell r="H1408">
            <v>0</v>
          </cell>
          <cell r="I1408"/>
        </row>
        <row r="1409">
          <cell r="A1409"/>
          <cell r="B1409"/>
          <cell r="C1409"/>
          <cell r="D1409"/>
          <cell r="E1409"/>
          <cell r="F1409"/>
          <cell r="G1409"/>
          <cell r="H1409">
            <v>0</v>
          </cell>
          <cell r="I1409"/>
        </row>
        <row r="1410">
          <cell r="A1410"/>
          <cell r="B1410"/>
          <cell r="C1410"/>
          <cell r="D1410"/>
          <cell r="E1410"/>
          <cell r="F1410"/>
          <cell r="G1410"/>
          <cell r="H1410">
            <v>0</v>
          </cell>
          <cell r="I1410"/>
        </row>
        <row r="1411">
          <cell r="A1411"/>
          <cell r="B1411"/>
          <cell r="C1411"/>
          <cell r="D1411"/>
          <cell r="E1411"/>
          <cell r="F1411"/>
          <cell r="G1411"/>
          <cell r="H1411">
            <v>0</v>
          </cell>
          <cell r="I1411"/>
        </row>
        <row r="1412">
          <cell r="A1412"/>
          <cell r="B1412"/>
          <cell r="C1412"/>
          <cell r="D1412"/>
          <cell r="E1412"/>
          <cell r="F1412"/>
          <cell r="G1412"/>
          <cell r="H1412">
            <v>0</v>
          </cell>
          <cell r="I1412"/>
        </row>
        <row r="1413">
          <cell r="A1413"/>
          <cell r="B1413"/>
          <cell r="C1413"/>
          <cell r="D1413"/>
          <cell r="E1413"/>
          <cell r="F1413"/>
          <cell r="G1413"/>
          <cell r="H1413">
            <v>0</v>
          </cell>
          <cell r="I1413"/>
        </row>
        <row r="1414">
          <cell r="A1414"/>
          <cell r="B1414"/>
          <cell r="C1414"/>
          <cell r="D1414"/>
          <cell r="E1414"/>
          <cell r="F1414"/>
          <cell r="G1414"/>
          <cell r="H1414">
            <v>0</v>
          </cell>
          <cell r="I1414"/>
        </row>
        <row r="1415">
          <cell r="A1415"/>
          <cell r="B1415"/>
          <cell r="C1415"/>
          <cell r="D1415"/>
          <cell r="E1415"/>
          <cell r="F1415"/>
          <cell r="G1415"/>
          <cell r="H1415">
            <v>0</v>
          </cell>
          <cell r="I1415"/>
        </row>
        <row r="1416">
          <cell r="A1416"/>
          <cell r="B1416"/>
          <cell r="C1416"/>
          <cell r="D1416"/>
          <cell r="E1416"/>
          <cell r="F1416"/>
          <cell r="G1416"/>
          <cell r="H1416">
            <v>0</v>
          </cell>
          <cell r="I1416"/>
        </row>
        <row r="1417">
          <cell r="A1417"/>
          <cell r="B1417"/>
          <cell r="C1417"/>
          <cell r="D1417"/>
          <cell r="E1417"/>
          <cell r="F1417"/>
          <cell r="G1417"/>
          <cell r="H1417">
            <v>0</v>
          </cell>
          <cell r="I1417"/>
        </row>
        <row r="1418">
          <cell r="A1418"/>
          <cell r="B1418"/>
          <cell r="C1418"/>
          <cell r="D1418"/>
          <cell r="E1418"/>
          <cell r="F1418"/>
          <cell r="G1418"/>
          <cell r="H1418">
            <v>0</v>
          </cell>
          <cell r="I1418"/>
        </row>
        <row r="1419">
          <cell r="A1419"/>
          <cell r="B1419"/>
          <cell r="C1419"/>
          <cell r="D1419"/>
          <cell r="E1419"/>
          <cell r="F1419"/>
          <cell r="G1419"/>
          <cell r="H1419">
            <v>0</v>
          </cell>
          <cell r="I1419"/>
        </row>
        <row r="1420">
          <cell r="A1420"/>
          <cell r="B1420"/>
          <cell r="C1420"/>
          <cell r="D1420"/>
          <cell r="E1420"/>
          <cell r="F1420"/>
          <cell r="G1420"/>
          <cell r="H1420">
            <v>0</v>
          </cell>
          <cell r="I1420"/>
        </row>
        <row r="1421">
          <cell r="A1421"/>
          <cell r="B1421"/>
          <cell r="C1421"/>
          <cell r="D1421"/>
          <cell r="E1421"/>
          <cell r="F1421"/>
          <cell r="G1421"/>
          <cell r="H1421">
            <v>0</v>
          </cell>
          <cell r="I1421"/>
        </row>
        <row r="1422">
          <cell r="A1422"/>
          <cell r="B1422"/>
          <cell r="C1422"/>
          <cell r="D1422"/>
          <cell r="E1422"/>
          <cell r="F1422"/>
          <cell r="G1422"/>
          <cell r="H1422">
            <v>0</v>
          </cell>
          <cell r="I1422"/>
        </row>
        <row r="1423">
          <cell r="A1423"/>
          <cell r="B1423"/>
          <cell r="C1423"/>
          <cell r="D1423"/>
          <cell r="E1423"/>
          <cell r="F1423"/>
          <cell r="G1423"/>
          <cell r="H1423">
            <v>0</v>
          </cell>
          <cell r="I1423"/>
        </row>
        <row r="1424">
          <cell r="A1424"/>
          <cell r="B1424"/>
          <cell r="C1424"/>
          <cell r="D1424"/>
          <cell r="E1424"/>
          <cell r="F1424"/>
          <cell r="G1424"/>
          <cell r="H1424">
            <v>0</v>
          </cell>
          <cell r="I1424"/>
        </row>
        <row r="1425">
          <cell r="A1425"/>
          <cell r="B1425"/>
          <cell r="C1425"/>
          <cell r="D1425"/>
          <cell r="E1425"/>
          <cell r="F1425"/>
          <cell r="G1425"/>
          <cell r="H1425">
            <v>0</v>
          </cell>
          <cell r="I1425"/>
        </row>
        <row r="1426">
          <cell r="A1426"/>
          <cell r="B1426"/>
          <cell r="C1426"/>
          <cell r="D1426"/>
          <cell r="E1426"/>
          <cell r="F1426"/>
          <cell r="G1426"/>
          <cell r="H1426">
            <v>0</v>
          </cell>
          <cell r="I1426"/>
        </row>
        <row r="1427">
          <cell r="A1427"/>
          <cell r="B1427"/>
          <cell r="C1427"/>
          <cell r="D1427"/>
          <cell r="E1427"/>
          <cell r="F1427"/>
          <cell r="G1427"/>
          <cell r="H1427">
            <v>0</v>
          </cell>
          <cell r="I1427"/>
        </row>
        <row r="1428">
          <cell r="A1428"/>
          <cell r="B1428"/>
          <cell r="C1428"/>
          <cell r="D1428"/>
          <cell r="E1428"/>
          <cell r="F1428"/>
          <cell r="G1428"/>
          <cell r="H1428">
            <v>0</v>
          </cell>
          <cell r="I1428"/>
        </row>
        <row r="1429">
          <cell r="A1429"/>
          <cell r="B1429"/>
          <cell r="C1429"/>
          <cell r="D1429"/>
          <cell r="E1429"/>
          <cell r="F1429"/>
          <cell r="G1429"/>
          <cell r="H1429">
            <v>0</v>
          </cell>
          <cell r="I1429"/>
        </row>
        <row r="1430">
          <cell r="A1430"/>
          <cell r="B1430"/>
          <cell r="C1430"/>
          <cell r="D1430"/>
          <cell r="E1430"/>
          <cell r="F1430"/>
          <cell r="G1430"/>
          <cell r="H1430">
            <v>0</v>
          </cell>
          <cell r="I1430"/>
        </row>
        <row r="1431">
          <cell r="A1431"/>
          <cell r="B1431"/>
          <cell r="C1431"/>
          <cell r="D1431"/>
          <cell r="E1431"/>
          <cell r="F1431"/>
          <cell r="G1431"/>
          <cell r="H1431">
            <v>0</v>
          </cell>
          <cell r="I1431"/>
        </row>
        <row r="1432">
          <cell r="A1432"/>
          <cell r="B1432"/>
          <cell r="C1432"/>
          <cell r="D1432"/>
          <cell r="E1432"/>
          <cell r="F1432"/>
          <cell r="G1432"/>
          <cell r="H1432">
            <v>0</v>
          </cell>
          <cell r="I1432"/>
        </row>
        <row r="1433">
          <cell r="A1433"/>
          <cell r="B1433"/>
          <cell r="C1433"/>
          <cell r="D1433"/>
          <cell r="E1433"/>
          <cell r="F1433"/>
          <cell r="G1433"/>
          <cell r="H1433">
            <v>0</v>
          </cell>
          <cell r="I1433"/>
        </row>
        <row r="1434">
          <cell r="A1434"/>
          <cell r="B1434"/>
          <cell r="C1434"/>
          <cell r="D1434"/>
          <cell r="E1434"/>
          <cell r="F1434"/>
          <cell r="G1434"/>
          <cell r="H1434">
            <v>0</v>
          </cell>
          <cell r="I1434"/>
        </row>
        <row r="1435">
          <cell r="A1435"/>
          <cell r="B1435"/>
          <cell r="C1435"/>
          <cell r="D1435"/>
          <cell r="E1435"/>
          <cell r="F1435"/>
          <cell r="G1435"/>
          <cell r="H1435">
            <v>0</v>
          </cell>
          <cell r="I1435"/>
        </row>
        <row r="1436">
          <cell r="A1436"/>
          <cell r="B1436"/>
          <cell r="C1436"/>
          <cell r="D1436"/>
          <cell r="E1436"/>
          <cell r="F1436"/>
          <cell r="G1436"/>
          <cell r="H1436">
            <v>0</v>
          </cell>
          <cell r="I1436"/>
        </row>
        <row r="1437">
          <cell r="A1437"/>
          <cell r="B1437"/>
          <cell r="C1437"/>
          <cell r="D1437"/>
          <cell r="E1437"/>
          <cell r="F1437"/>
          <cell r="G1437"/>
          <cell r="H1437">
            <v>0</v>
          </cell>
          <cell r="I1437"/>
        </row>
        <row r="1438">
          <cell r="A1438"/>
          <cell r="B1438"/>
          <cell r="C1438"/>
          <cell r="D1438"/>
          <cell r="E1438"/>
          <cell r="F1438"/>
          <cell r="G1438"/>
          <cell r="H1438">
            <v>0</v>
          </cell>
          <cell r="I1438"/>
        </row>
        <row r="1439">
          <cell r="A1439"/>
          <cell r="B1439"/>
          <cell r="C1439"/>
          <cell r="D1439"/>
          <cell r="E1439"/>
          <cell r="F1439"/>
          <cell r="G1439"/>
          <cell r="H1439">
            <v>0</v>
          </cell>
          <cell r="I1439"/>
        </row>
        <row r="1440">
          <cell r="A1440"/>
          <cell r="B1440"/>
          <cell r="C1440"/>
          <cell r="D1440"/>
          <cell r="E1440"/>
          <cell r="F1440"/>
          <cell r="G1440"/>
          <cell r="H1440">
            <v>0</v>
          </cell>
          <cell r="I1440"/>
        </row>
        <row r="1441">
          <cell r="A1441"/>
          <cell r="B1441"/>
          <cell r="C1441"/>
          <cell r="D1441"/>
          <cell r="E1441"/>
          <cell r="F1441"/>
          <cell r="G1441"/>
          <cell r="H1441">
            <v>0</v>
          </cell>
          <cell r="I1441"/>
        </row>
        <row r="1442">
          <cell r="A1442"/>
          <cell r="B1442"/>
          <cell r="C1442"/>
          <cell r="D1442"/>
          <cell r="E1442"/>
          <cell r="F1442"/>
          <cell r="G1442"/>
          <cell r="H1442">
            <v>0</v>
          </cell>
          <cell r="I1442"/>
        </row>
        <row r="1443">
          <cell r="A1443"/>
          <cell r="B1443"/>
          <cell r="C1443"/>
          <cell r="D1443"/>
          <cell r="E1443"/>
          <cell r="F1443"/>
          <cell r="G1443"/>
          <cell r="H1443">
            <v>0</v>
          </cell>
          <cell r="I1443"/>
        </row>
        <row r="1444">
          <cell r="A1444"/>
          <cell r="B1444"/>
          <cell r="C1444"/>
          <cell r="D1444"/>
          <cell r="E1444"/>
          <cell r="F1444"/>
          <cell r="G1444"/>
          <cell r="H1444">
            <v>0</v>
          </cell>
          <cell r="I1444"/>
        </row>
        <row r="1445">
          <cell r="A1445"/>
          <cell r="B1445"/>
          <cell r="C1445"/>
          <cell r="D1445"/>
          <cell r="E1445"/>
          <cell r="F1445"/>
          <cell r="G1445"/>
          <cell r="H1445">
            <v>0</v>
          </cell>
          <cell r="I1445"/>
        </row>
        <row r="1446">
          <cell r="A1446"/>
          <cell r="B1446"/>
          <cell r="C1446"/>
          <cell r="D1446"/>
          <cell r="E1446"/>
          <cell r="F1446"/>
          <cell r="G1446"/>
          <cell r="H1446">
            <v>0</v>
          </cell>
          <cell r="I1446"/>
        </row>
        <row r="1447">
          <cell r="A1447"/>
          <cell r="B1447"/>
          <cell r="C1447"/>
          <cell r="D1447"/>
          <cell r="E1447"/>
          <cell r="F1447"/>
          <cell r="G1447"/>
          <cell r="H1447">
            <v>0</v>
          </cell>
          <cell r="I1447"/>
        </row>
        <row r="1448">
          <cell r="A1448"/>
          <cell r="B1448"/>
          <cell r="C1448"/>
          <cell r="D1448"/>
          <cell r="E1448"/>
          <cell r="F1448"/>
          <cell r="G1448"/>
          <cell r="H1448">
            <v>0</v>
          </cell>
          <cell r="I1448"/>
        </row>
        <row r="1449">
          <cell r="A1449"/>
          <cell r="B1449"/>
          <cell r="C1449"/>
          <cell r="D1449"/>
          <cell r="E1449"/>
          <cell r="F1449"/>
          <cell r="G1449"/>
          <cell r="H1449">
            <v>0</v>
          </cell>
          <cell r="I1449"/>
        </row>
        <row r="1450">
          <cell r="A1450"/>
          <cell r="B1450"/>
          <cell r="C1450"/>
          <cell r="D1450"/>
          <cell r="E1450"/>
          <cell r="F1450"/>
          <cell r="G1450"/>
          <cell r="H1450">
            <v>0</v>
          </cell>
          <cell r="I1450"/>
        </row>
        <row r="1451">
          <cell r="A1451"/>
          <cell r="B1451"/>
          <cell r="C1451"/>
          <cell r="D1451"/>
          <cell r="E1451"/>
          <cell r="F1451"/>
          <cell r="G1451"/>
          <cell r="H1451">
            <v>0</v>
          </cell>
          <cell r="I1451"/>
        </row>
        <row r="1452">
          <cell r="A1452"/>
          <cell r="B1452"/>
          <cell r="C1452"/>
          <cell r="D1452"/>
          <cell r="E1452"/>
          <cell r="F1452"/>
          <cell r="G1452"/>
          <cell r="H1452">
            <v>0</v>
          </cell>
          <cell r="I1452"/>
        </row>
        <row r="1453">
          <cell r="A1453"/>
          <cell r="B1453"/>
          <cell r="C1453"/>
          <cell r="D1453"/>
          <cell r="E1453"/>
          <cell r="F1453"/>
          <cell r="G1453"/>
          <cell r="H1453">
            <v>0</v>
          </cell>
          <cell r="I1453"/>
        </row>
        <row r="1454">
          <cell r="A1454"/>
          <cell r="B1454"/>
          <cell r="C1454"/>
          <cell r="D1454"/>
          <cell r="E1454"/>
          <cell r="F1454"/>
          <cell r="G1454"/>
          <cell r="H1454">
            <v>0</v>
          </cell>
          <cell r="I1454"/>
        </row>
        <row r="1455">
          <cell r="A1455"/>
          <cell r="B1455"/>
          <cell r="C1455"/>
          <cell r="D1455"/>
          <cell r="E1455"/>
          <cell r="F1455"/>
          <cell r="G1455"/>
          <cell r="H1455">
            <v>0</v>
          </cell>
          <cell r="I1455"/>
        </row>
        <row r="1456">
          <cell r="A1456"/>
          <cell r="B1456"/>
          <cell r="C1456"/>
          <cell r="D1456"/>
          <cell r="E1456"/>
          <cell r="F1456"/>
          <cell r="G1456"/>
          <cell r="H1456">
            <v>0</v>
          </cell>
          <cell r="I1456"/>
        </row>
        <row r="1457">
          <cell r="A1457"/>
          <cell r="B1457"/>
          <cell r="C1457"/>
          <cell r="D1457"/>
          <cell r="E1457"/>
          <cell r="F1457"/>
          <cell r="G1457"/>
          <cell r="H1457">
            <v>0</v>
          </cell>
          <cell r="I1457"/>
        </row>
        <row r="1458">
          <cell r="A1458"/>
          <cell r="B1458"/>
          <cell r="C1458"/>
          <cell r="D1458"/>
          <cell r="E1458"/>
          <cell r="F1458"/>
          <cell r="G1458"/>
          <cell r="H1458">
            <v>0</v>
          </cell>
          <cell r="I1458"/>
        </row>
        <row r="1459">
          <cell r="A1459"/>
          <cell r="B1459"/>
          <cell r="C1459"/>
          <cell r="D1459"/>
          <cell r="E1459"/>
          <cell r="F1459"/>
          <cell r="G1459"/>
          <cell r="H1459">
            <v>0</v>
          </cell>
          <cell r="I1459"/>
        </row>
        <row r="1460">
          <cell r="A1460"/>
          <cell r="B1460"/>
          <cell r="C1460"/>
          <cell r="D1460"/>
          <cell r="E1460"/>
          <cell r="F1460"/>
          <cell r="G1460"/>
          <cell r="H1460">
            <v>0</v>
          </cell>
          <cell r="I1460"/>
        </row>
        <row r="1461">
          <cell r="A1461"/>
          <cell r="B1461"/>
          <cell r="C1461"/>
          <cell r="D1461"/>
          <cell r="E1461"/>
          <cell r="F1461"/>
          <cell r="G1461"/>
          <cell r="H1461">
            <v>0</v>
          </cell>
          <cell r="I1461"/>
        </row>
        <row r="1462">
          <cell r="A1462"/>
          <cell r="B1462"/>
          <cell r="C1462"/>
          <cell r="D1462"/>
          <cell r="E1462"/>
          <cell r="F1462"/>
          <cell r="G1462"/>
          <cell r="H1462">
            <v>0</v>
          </cell>
          <cell r="I1462"/>
        </row>
        <row r="1463">
          <cell r="A1463"/>
          <cell r="B1463"/>
          <cell r="C1463"/>
          <cell r="D1463"/>
          <cell r="E1463"/>
          <cell r="F1463"/>
          <cell r="G1463"/>
          <cell r="H1463">
            <v>0</v>
          </cell>
          <cell r="I1463"/>
        </row>
        <row r="1464">
          <cell r="A1464"/>
          <cell r="B1464"/>
          <cell r="C1464"/>
          <cell r="D1464"/>
          <cell r="E1464"/>
          <cell r="F1464"/>
          <cell r="G1464"/>
          <cell r="H1464">
            <v>0</v>
          </cell>
          <cell r="I1464"/>
        </row>
        <row r="1465">
          <cell r="A1465"/>
          <cell r="B1465"/>
          <cell r="C1465"/>
          <cell r="D1465"/>
          <cell r="E1465"/>
          <cell r="F1465"/>
          <cell r="G1465"/>
          <cell r="H1465">
            <v>0</v>
          </cell>
          <cell r="I1465"/>
        </row>
      </sheetData>
      <sheetData sheetId="2"/>
      <sheetData sheetId="3"/>
      <sheetData sheetId="4"/>
      <sheetData sheetId="5"/>
      <sheetData sheetId="6"/>
      <sheetData sheetId="7"/>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Sheet2"/>
    </sheetNames>
    <sheetDataSet>
      <sheetData sheetId="0">
        <row r="1">
          <cell r="B1">
            <v>0</v>
          </cell>
          <cell r="C1">
            <v>30</v>
          </cell>
          <cell r="D1">
            <v>60</v>
          </cell>
          <cell r="E1">
            <v>90</v>
          </cell>
          <cell r="F1">
            <v>120</v>
          </cell>
          <cell r="G1">
            <v>150</v>
          </cell>
          <cell r="H1">
            <v>180</v>
          </cell>
          <cell r="I1">
            <v>210</v>
          </cell>
          <cell r="J1">
            <v>240</v>
          </cell>
          <cell r="K1">
            <v>270</v>
          </cell>
          <cell r="L1">
            <v>300</v>
          </cell>
          <cell r="M1">
            <v>330</v>
          </cell>
          <cell r="N1">
            <v>360</v>
          </cell>
          <cell r="O1">
            <v>390</v>
          </cell>
          <cell r="P1">
            <v>420</v>
          </cell>
          <cell r="Q1">
            <v>450</v>
          </cell>
          <cell r="R1">
            <v>480</v>
          </cell>
        </row>
        <row r="2">
          <cell r="A2">
            <v>2302009</v>
          </cell>
          <cell r="B2">
            <v>15.1</v>
          </cell>
          <cell r="C2">
            <v>44.9</v>
          </cell>
          <cell r="D2">
            <v>70.599999999999994</v>
          </cell>
          <cell r="E2">
            <v>87</v>
          </cell>
          <cell r="F2">
            <v>89.9</v>
          </cell>
          <cell r="G2">
            <v>91.6</v>
          </cell>
          <cell r="H2">
            <v>93.8</v>
          </cell>
          <cell r="I2">
            <v>96.8</v>
          </cell>
          <cell r="J2">
            <v>100.5</v>
          </cell>
          <cell r="K2">
            <v>104.9</v>
          </cell>
          <cell r="L2">
            <v>110.7</v>
          </cell>
          <cell r="M2">
            <v>115.4</v>
          </cell>
          <cell r="N2">
            <v>118.6</v>
          </cell>
          <cell r="O2">
            <v>120.5</v>
          </cell>
          <cell r="P2">
            <v>121.6</v>
          </cell>
          <cell r="Q2">
            <v>122</v>
          </cell>
        </row>
        <row r="3">
          <cell r="A3">
            <v>2302010</v>
          </cell>
          <cell r="B3">
            <v>14.7</v>
          </cell>
          <cell r="C3">
            <v>26.9</v>
          </cell>
          <cell r="D3">
            <v>63.1</v>
          </cell>
          <cell r="E3">
            <v>84.3</v>
          </cell>
          <cell r="F3">
            <v>91.5</v>
          </cell>
          <cell r="G3">
            <v>93.4</v>
          </cell>
          <cell r="H3">
            <v>95.2</v>
          </cell>
          <cell r="I3">
            <v>97.5</v>
          </cell>
          <cell r="J3">
            <v>100.5</v>
          </cell>
          <cell r="K3">
            <v>105.2</v>
          </cell>
          <cell r="L3">
            <v>110.6</v>
          </cell>
          <cell r="M3">
            <v>115.3</v>
          </cell>
          <cell r="N3">
            <v>118.5</v>
          </cell>
          <cell r="O3">
            <v>120.4</v>
          </cell>
          <cell r="P3">
            <v>121.4</v>
          </cell>
          <cell r="Q3">
            <v>121.4</v>
          </cell>
        </row>
        <row r="4">
          <cell r="A4">
            <v>2302011</v>
          </cell>
          <cell r="B4">
            <v>14.8</v>
          </cell>
          <cell r="C4">
            <v>21.3</v>
          </cell>
          <cell r="D4">
            <v>46.8</v>
          </cell>
          <cell r="E4">
            <v>69.2</v>
          </cell>
          <cell r="F4">
            <v>87</v>
          </cell>
          <cell r="G4">
            <v>89.9</v>
          </cell>
          <cell r="H4">
            <v>91.6</v>
          </cell>
          <cell r="I4">
            <v>93.3</v>
          </cell>
          <cell r="J4">
            <v>95.6</v>
          </cell>
          <cell r="K4">
            <v>98.1</v>
          </cell>
          <cell r="L4">
            <v>102</v>
          </cell>
          <cell r="M4">
            <v>106.9</v>
          </cell>
          <cell r="N4">
            <v>112.2</v>
          </cell>
          <cell r="O4">
            <v>116.8</v>
          </cell>
          <cell r="P4">
            <v>119.4</v>
          </cell>
          <cell r="Q4">
            <v>120.8</v>
          </cell>
          <cell r="R4">
            <v>121.6</v>
          </cell>
        </row>
        <row r="5">
          <cell r="A5">
            <v>2302012</v>
          </cell>
          <cell r="B5">
            <v>16</v>
          </cell>
          <cell r="C5">
            <v>45.1</v>
          </cell>
          <cell r="D5">
            <v>71</v>
          </cell>
          <cell r="E5">
            <v>87.3</v>
          </cell>
          <cell r="F5">
            <v>89.8</v>
          </cell>
          <cell r="G5">
            <v>91.1</v>
          </cell>
          <cell r="H5">
            <v>92.5</v>
          </cell>
          <cell r="I5">
            <v>96.4</v>
          </cell>
          <cell r="J5">
            <v>99.7</v>
          </cell>
          <cell r="K5">
            <v>103.3</v>
          </cell>
          <cell r="L5">
            <v>109</v>
          </cell>
          <cell r="M5">
            <v>114.2</v>
          </cell>
          <cell r="N5">
            <v>117.8</v>
          </cell>
          <cell r="O5">
            <v>119.9</v>
          </cell>
          <cell r="P5">
            <v>121.1</v>
          </cell>
          <cell r="Q5">
            <v>121.9</v>
          </cell>
        </row>
      </sheetData>
      <sheetData sheetId="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電気主任技術者指示事項"/>
      <sheetName val="ｽﾛｰｶﾞﾝ"/>
      <sheetName val="最新版平日"/>
      <sheetName val="最新版夜間休日"/>
      <sheetName val="環境安全管理組織"/>
      <sheetName val="停電フロー"/>
      <sheetName val="配電フロー"/>
      <sheetName val="配電フロー (2)"/>
      <sheetName val="配電ﾁｪｯｸｼｰﾄ (2)"/>
      <sheetName val="薬品停配電組織"/>
      <sheetName val="電気休転組織"/>
      <sheetName val="停電行動"/>
      <sheetName val="配電行動"/>
      <sheetName val="停電組織2.3BK"/>
      <sheetName val="配電組織2.3BK"/>
      <sheetName val="責任分界"/>
      <sheetName val="作業概要(2,3BANK)"/>
      <sheetName val="絶縁2,3BANK"/>
      <sheetName val="絶縁抵抗管理指針"/>
      <sheetName val="携帯電話一覧"/>
      <sheetName val="薬品携帯電話使用"/>
      <sheetName val="防毒マスク"/>
      <sheetName val="連絡票2bank"/>
      <sheetName val="連絡票3bank"/>
      <sheetName val="作業概要(4,5BANK)"/>
      <sheetName val="絶縁4,5BANK"/>
      <sheetName val="停電組織4.5BK"/>
      <sheetName val="配電組織4.5BK"/>
      <sheetName val="配電組織4.5BK (2)"/>
      <sheetName val="入、切ﾜｯﾍﾟﾝ"/>
      <sheetName val="本部地図"/>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sheetData sheetId="11" refreshError="1"/>
      <sheetData sheetId="12" refreshError="1"/>
      <sheetData sheetId="13" refreshError="1"/>
      <sheetData sheetId="14" refreshError="1"/>
      <sheetData sheetId="15" refreshError="1"/>
      <sheetData sheetId="16"/>
      <sheetData sheetId="17" refreshError="1"/>
      <sheetData sheetId="18"/>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受講者グラフ"/>
      <sheetName val="集計"/>
      <sheetName val="修了００"/>
      <sheetName val="修了０１"/>
      <sheetName val="修了０２"/>
      <sheetName val="０３年実績"/>
      <sheetName val="通蒸作業"/>
      <sheetName val="RUN-A（165）"/>
      <sheetName val="B_RP2"/>
      <sheetName val="生産量及び原単位"/>
      <sheetName val="サランフィルム"/>
      <sheetName val="比較"/>
      <sheetName val="MM"/>
    </sheetNames>
    <sheetDataSet>
      <sheetData sheetId="0" refreshError="1"/>
      <sheetData sheetId="1"/>
      <sheetData sheetId="2" refreshError="1">
        <row r="2">
          <cell r="M2" t="str">
            <v>２０００年度（平成１２年度）　　研　修　修　了　者　数　</v>
          </cell>
        </row>
        <row r="3">
          <cell r="J3" t="str">
            <v>2000年度（平成12年度）研修修了者数</v>
          </cell>
          <cell r="K3" t="str">
            <v>上　　　　　　　　　　期</v>
          </cell>
          <cell r="L3" t="str">
            <v>上　　　　　　　　　　期</v>
          </cell>
          <cell r="M3" t="str">
            <v>上　　　　　　　　　　期</v>
          </cell>
          <cell r="AR3" t="str">
            <v>上　　　　　　　　　　期</v>
          </cell>
        </row>
        <row r="4">
          <cell r="L4" t="str">
            <v>コ　ー　ス　別　合　計</v>
          </cell>
          <cell r="M4" t="str">
            <v>期間：H12/04-H12/09</v>
          </cell>
          <cell r="N4" t="str">
            <v>期間：H12/04-H12/09</v>
          </cell>
          <cell r="O4" t="str">
            <v>期間：H12/04-H12/09</v>
          </cell>
          <cell r="AS4" t="str">
            <v>期間：H12/04-H12/09</v>
          </cell>
        </row>
        <row r="5">
          <cell r="L5" t="str">
            <v>定　期　コ　ー　ス</v>
          </cell>
          <cell r="M5" t="str">
            <v>定　期　コ　ー　ス</v>
          </cell>
          <cell r="N5" t="str">
            <v>定　期　コ　ー　ス</v>
          </cell>
          <cell r="O5" t="str">
            <v>定　期　コ　ー　ス</v>
          </cell>
          <cell r="AS5" t="str">
            <v>定　期　コ　ー　ス</v>
          </cell>
        </row>
        <row r="6">
          <cell r="D6">
            <v>1</v>
          </cell>
          <cell r="E6">
            <v>1</v>
          </cell>
          <cell r="F6">
            <v>1</v>
          </cell>
          <cell r="G6">
            <v>1</v>
          </cell>
          <cell r="H6">
            <v>2</v>
          </cell>
          <cell r="I6">
            <v>1</v>
          </cell>
          <cell r="J6">
            <v>1</v>
          </cell>
          <cell r="K6">
            <v>1</v>
          </cell>
          <cell r="L6">
            <v>1</v>
          </cell>
          <cell r="M6">
            <v>1</v>
          </cell>
          <cell r="N6">
            <v>1</v>
          </cell>
          <cell r="O6">
            <v>0</v>
          </cell>
          <cell r="P6">
            <v>1</v>
          </cell>
          <cell r="Q6">
            <v>1</v>
          </cell>
          <cell r="R6">
            <v>1</v>
          </cell>
          <cell r="S6">
            <v>0</v>
          </cell>
          <cell r="T6">
            <v>1</v>
          </cell>
          <cell r="U6">
            <v>0</v>
          </cell>
          <cell r="V6">
            <v>1</v>
          </cell>
          <cell r="W6">
            <v>1</v>
          </cell>
          <cell r="X6">
            <v>1</v>
          </cell>
          <cell r="Y6">
            <v>1</v>
          </cell>
          <cell r="Z6">
            <v>1</v>
          </cell>
          <cell r="AA6">
            <v>0</v>
          </cell>
          <cell r="AB6">
            <v>1</v>
          </cell>
          <cell r="AC6">
            <v>0</v>
          </cell>
          <cell r="AD6">
            <v>0</v>
          </cell>
          <cell r="AE6">
            <v>0</v>
          </cell>
          <cell r="AF6">
            <v>0</v>
          </cell>
          <cell r="AG6">
            <v>1</v>
          </cell>
          <cell r="AH6">
            <v>1</v>
          </cell>
          <cell r="AI6">
            <v>1</v>
          </cell>
          <cell r="AJ6" t="str">
            <v>○</v>
          </cell>
          <cell r="AK6" t="str">
            <v>○</v>
          </cell>
          <cell r="AL6" t="str">
            <v>○</v>
          </cell>
          <cell r="AM6" t="str">
            <v>○</v>
          </cell>
          <cell r="AN6" t="str">
            <v>○</v>
          </cell>
          <cell r="AO6" t="str">
            <v>○</v>
          </cell>
          <cell r="AP6" t="str">
            <v>○</v>
          </cell>
          <cell r="AQ6" t="str">
            <v>○</v>
          </cell>
          <cell r="AR6" t="str">
            <v>○</v>
          </cell>
          <cell r="AS6" t="str">
            <v>○</v>
          </cell>
          <cell r="AT6" t="str">
            <v>○</v>
          </cell>
          <cell r="AU6" t="str">
            <v>○</v>
          </cell>
        </row>
        <row r="7">
          <cell r="D7" t="str">
            <v>配</v>
          </cell>
          <cell r="E7" t="str">
            <v>伝</v>
          </cell>
          <cell r="F7" t="str">
            <v>流</v>
          </cell>
          <cell r="G7" t="str">
            <v>流</v>
          </cell>
          <cell r="H7" t="str">
            <v>設</v>
          </cell>
          <cell r="I7" t="str">
            <v>図</v>
          </cell>
          <cell r="J7" t="str">
            <v>材</v>
          </cell>
          <cell r="K7" t="str">
            <v>計</v>
          </cell>
          <cell r="L7" t="str">
            <v>計</v>
          </cell>
          <cell r="M7" t="str">
            <v>計</v>
          </cell>
          <cell r="N7" t="str">
            <v>Ｃ</v>
          </cell>
          <cell r="O7" t="str">
            <v>Ｃ</v>
          </cell>
          <cell r="P7" t="str">
            <v>シ</v>
          </cell>
          <cell r="Q7" t="str">
            <v>シ</v>
          </cell>
          <cell r="R7" t="str">
            <v>シ</v>
          </cell>
          <cell r="S7" t="str">
            <v>シ</v>
          </cell>
          <cell r="T7" t="str">
            <v>Ｐ</v>
          </cell>
          <cell r="U7" t="str">
            <v>静</v>
          </cell>
          <cell r="V7" t="str">
            <v>復</v>
          </cell>
          <cell r="W7" t="str">
            <v>復</v>
          </cell>
          <cell r="X7" t="str">
            <v>復</v>
          </cell>
          <cell r="Y7" t="str">
            <v>復</v>
          </cell>
          <cell r="Z7" t="str">
            <v>復</v>
          </cell>
          <cell r="AA7" t="str">
            <v>カ</v>
          </cell>
          <cell r="AB7" t="str">
            <v>カ</v>
          </cell>
          <cell r="AC7" t="str">
            <v>タ</v>
          </cell>
          <cell r="AD7" t="str">
            <v>パ</v>
          </cell>
          <cell r="AE7" t="str">
            <v>エ</v>
          </cell>
          <cell r="AF7" t="str">
            <v>ワ</v>
          </cell>
          <cell r="AG7" t="str">
            <v>安</v>
          </cell>
          <cell r="AH7" t="str">
            <v>安</v>
          </cell>
          <cell r="AI7" t="str">
            <v>安</v>
          </cell>
          <cell r="AJ7" t="str">
            <v>伝</v>
          </cell>
          <cell r="AK7" t="str">
            <v>配</v>
          </cell>
          <cell r="AL7" t="str">
            <v>伝</v>
          </cell>
          <cell r="AM7" t="str">
            <v>流</v>
          </cell>
          <cell r="AN7" t="str">
            <v>流</v>
          </cell>
          <cell r="AO7" t="str">
            <v>設</v>
          </cell>
          <cell r="AP7" t="str">
            <v>図</v>
          </cell>
          <cell r="AQ7" t="str">
            <v>材</v>
          </cell>
          <cell r="AR7" t="str">
            <v>計</v>
          </cell>
          <cell r="AS7" t="str">
            <v>計</v>
          </cell>
          <cell r="AT7" t="str">
            <v>計</v>
          </cell>
          <cell r="AU7" t="str">
            <v>Ｃ</v>
          </cell>
        </row>
        <row r="8">
          <cell r="D8" t="str">
            <v>管</v>
          </cell>
          <cell r="E8" t="str">
            <v>達</v>
          </cell>
          <cell r="F8" t="str">
            <v>体</v>
          </cell>
          <cell r="G8" t="str">
            <v>体</v>
          </cell>
          <cell r="H8" t="str">
            <v>備</v>
          </cell>
          <cell r="I8" t="str">
            <v>面</v>
          </cell>
          <cell r="J8" t="str">
            <v>料</v>
          </cell>
          <cell r="K8" t="str">
            <v>装</v>
          </cell>
          <cell r="L8" t="str">
            <v>装</v>
          </cell>
          <cell r="M8" t="str">
            <v>装</v>
          </cell>
          <cell r="N8" t="str">
            <v>Ｒ</v>
          </cell>
          <cell r="O8" t="str">
            <v>Ｒ</v>
          </cell>
          <cell r="P8" t="str">
            <v>｜</v>
          </cell>
          <cell r="Q8" t="str">
            <v>｜</v>
          </cell>
          <cell r="R8" t="str">
            <v>｜</v>
          </cell>
          <cell r="S8" t="str">
            <v>｜</v>
          </cell>
          <cell r="T8" t="str">
            <v>電</v>
          </cell>
          <cell r="U8" t="str">
            <v>電</v>
          </cell>
          <cell r="V8" t="str">
            <v>習</v>
          </cell>
          <cell r="W8" t="str">
            <v>習</v>
          </cell>
          <cell r="X8" t="str">
            <v>習</v>
          </cell>
          <cell r="Y8" t="str">
            <v>習</v>
          </cell>
          <cell r="Z8" t="str">
            <v>習</v>
          </cell>
          <cell r="AA8" t="str">
            <v>イ</v>
          </cell>
          <cell r="AB8" t="str">
            <v>ッ</v>
          </cell>
          <cell r="AC8" t="str">
            <v>イ</v>
          </cell>
          <cell r="AD8" t="str">
            <v>ソ</v>
          </cell>
          <cell r="AE8" t="str">
            <v>ク</v>
          </cell>
          <cell r="AF8" t="str">
            <v>｜</v>
          </cell>
          <cell r="AG8" t="str">
            <v>全</v>
          </cell>
          <cell r="AH8" t="str">
            <v>全</v>
          </cell>
          <cell r="AI8" t="str">
            <v>全</v>
          </cell>
          <cell r="AJ8" t="str">
            <v>総</v>
          </cell>
          <cell r="AK8" t="str">
            <v>管</v>
          </cell>
          <cell r="AL8" t="str">
            <v>達</v>
          </cell>
          <cell r="AM8" t="str">
            <v>体</v>
          </cell>
          <cell r="AN8" t="str">
            <v>体</v>
          </cell>
          <cell r="AO8" t="str">
            <v>備</v>
          </cell>
          <cell r="AP8" t="str">
            <v>面</v>
          </cell>
          <cell r="AQ8" t="str">
            <v>料</v>
          </cell>
          <cell r="AR8" t="str">
            <v>装</v>
          </cell>
          <cell r="AS8" t="str">
            <v>装</v>
          </cell>
          <cell r="AT8" t="str">
            <v>装</v>
          </cell>
          <cell r="AU8" t="str">
            <v>Ｒ</v>
          </cell>
        </row>
        <row r="9">
          <cell r="D9" t="str">
            <v>・</v>
          </cell>
          <cell r="E9" t="str">
            <v>・</v>
          </cell>
          <cell r="F9" t="str">
            <v>輸</v>
          </cell>
          <cell r="G9" t="str">
            <v>輸</v>
          </cell>
          <cell r="H9" t="str">
            <v>管</v>
          </cell>
          <cell r="I9" t="str">
            <v>の</v>
          </cell>
          <cell r="J9" t="str">
            <v>と</v>
          </cell>
          <cell r="K9" t="str">
            <v>基</v>
          </cell>
          <cell r="L9" t="str">
            <v>基</v>
          </cell>
          <cell r="M9" t="str">
            <v>基</v>
          </cell>
          <cell r="N9" t="str">
            <v>Ｔ</v>
          </cell>
          <cell r="O9" t="str">
            <v>Ｔ</v>
          </cell>
          <cell r="P9" t="str">
            <v>ケ</v>
          </cell>
          <cell r="Q9" t="str">
            <v>ケ</v>
          </cell>
          <cell r="R9" t="str">
            <v>ケ</v>
          </cell>
          <cell r="S9" t="str">
            <v>ケ</v>
          </cell>
          <cell r="T9" t="str">
            <v>Ｈ</v>
          </cell>
          <cell r="U9" t="str">
            <v>気</v>
          </cell>
          <cell r="V9" t="str">
            <v>配</v>
          </cell>
          <cell r="W9" t="str">
            <v>伝</v>
          </cell>
          <cell r="X9" t="str">
            <v>計</v>
          </cell>
          <cell r="Y9" t="str">
            <v>計</v>
          </cell>
          <cell r="Z9" t="str">
            <v>計</v>
          </cell>
          <cell r="AA9" t="str">
            <v>ト</v>
          </cell>
          <cell r="AB9" t="str">
            <v>ト</v>
          </cell>
          <cell r="AC9" t="str">
            <v>ピ</v>
          </cell>
          <cell r="AD9" t="str">
            <v>コ</v>
          </cell>
          <cell r="AE9" t="str">
            <v>セ</v>
          </cell>
          <cell r="AF9" t="str">
            <v>ド</v>
          </cell>
          <cell r="AG9" t="str">
            <v>教</v>
          </cell>
          <cell r="AH9" t="str">
            <v>教</v>
          </cell>
          <cell r="AI9" t="str">
            <v>教</v>
          </cell>
          <cell r="AJ9" t="str">
            <v>・</v>
          </cell>
          <cell r="AK9" t="str">
            <v>・</v>
          </cell>
          <cell r="AL9" t="str">
            <v>・</v>
          </cell>
          <cell r="AM9" t="str">
            <v>輸</v>
          </cell>
          <cell r="AN9" t="str">
            <v>輸</v>
          </cell>
          <cell r="AO9" t="str">
            <v>管</v>
          </cell>
          <cell r="AP9" t="str">
            <v>の</v>
          </cell>
          <cell r="AQ9" t="str">
            <v>と</v>
          </cell>
          <cell r="AR9" t="str">
            <v>基</v>
          </cell>
          <cell r="AS9" t="str">
            <v>基</v>
          </cell>
          <cell r="AT9" t="str">
            <v>基</v>
          </cell>
          <cell r="AU9" t="str">
            <v>Ｔ</v>
          </cell>
        </row>
        <row r="10">
          <cell r="D10" t="str">
            <v>締</v>
          </cell>
          <cell r="E10" t="str">
            <v>潤</v>
          </cell>
          <cell r="F10" t="str">
            <v>送</v>
          </cell>
          <cell r="G10" t="str">
            <v>送</v>
          </cell>
          <cell r="H10" t="str">
            <v>理</v>
          </cell>
          <cell r="I10" t="str">
            <v>読</v>
          </cell>
          <cell r="J10" t="str">
            <v>防</v>
          </cell>
          <cell r="K10" t="str">
            <v>礎</v>
          </cell>
          <cell r="L10" t="str">
            <v>礎</v>
          </cell>
          <cell r="M10" t="str">
            <v>礎</v>
          </cell>
          <cell r="N10" t="str">
            <v>オ</v>
          </cell>
          <cell r="O10" t="str">
            <v>設</v>
          </cell>
          <cell r="P10" t="str">
            <v>ン</v>
          </cell>
          <cell r="Q10" t="str">
            <v>ン</v>
          </cell>
          <cell r="R10" t="str">
            <v>ン</v>
          </cell>
          <cell r="S10" t="str">
            <v>ン</v>
          </cell>
          <cell r="T10" t="str">
            <v>・</v>
          </cell>
          <cell r="U10" t="str">
            <v>・</v>
          </cell>
          <cell r="V10" t="str">
            <v>管</v>
          </cell>
          <cell r="W10" t="str">
            <v>達</v>
          </cell>
          <cell r="X10" t="str">
            <v>装</v>
          </cell>
          <cell r="Y10" t="str">
            <v>装</v>
          </cell>
          <cell r="Z10" t="str">
            <v>装</v>
          </cell>
          <cell r="AA10" t="str">
            <v>ン</v>
          </cell>
          <cell r="AB10" t="str">
            <v>ﾚ</v>
          </cell>
          <cell r="AC10" t="str">
            <v>ン</v>
          </cell>
          <cell r="AD10" t="str">
            <v>ン</v>
          </cell>
          <cell r="AE10" t="str">
            <v>ル</v>
          </cell>
          <cell r="AF10" t="str">
            <v>入</v>
          </cell>
          <cell r="AG10" t="str">
            <v>育</v>
          </cell>
          <cell r="AH10" t="str">
            <v>育</v>
          </cell>
          <cell r="AI10" t="str">
            <v>育</v>
          </cell>
          <cell r="AJ10" t="str">
            <v>計</v>
          </cell>
          <cell r="AK10" t="str">
            <v>締</v>
          </cell>
          <cell r="AL10" t="str">
            <v>潤</v>
          </cell>
          <cell r="AM10" t="str">
            <v>送</v>
          </cell>
          <cell r="AN10" t="str">
            <v>送</v>
          </cell>
          <cell r="AO10" t="str">
            <v>理</v>
          </cell>
          <cell r="AP10" t="str">
            <v>読</v>
          </cell>
          <cell r="AQ10" t="str">
            <v>防</v>
          </cell>
          <cell r="AR10" t="str">
            <v>礎</v>
          </cell>
          <cell r="AS10" t="str">
            <v>礎</v>
          </cell>
          <cell r="AT10" t="str">
            <v>礎</v>
          </cell>
          <cell r="AU10" t="str">
            <v>オ</v>
          </cell>
        </row>
        <row r="11">
          <cell r="D11" t="str">
            <v>結</v>
          </cell>
          <cell r="E11" t="str">
            <v>滑</v>
          </cell>
          <cell r="F11" t="str">
            <v>み</v>
          </cell>
          <cell r="G11" t="str">
            <v>食</v>
          </cell>
          <cell r="H11" t="str">
            <v>Ⅰ</v>
          </cell>
          <cell r="I11" t="str">
            <v>み</v>
          </cell>
          <cell r="J11" t="str">
            <v>食</v>
          </cell>
          <cell r="K11" t="str">
            <v>Ⅰ</v>
          </cell>
          <cell r="L11" t="str">
            <v>Ⅰ</v>
          </cell>
          <cell r="M11" t="str">
            <v>ス</v>
          </cell>
          <cell r="N11" t="str">
            <v>ペ</v>
          </cell>
          <cell r="O11" t="str">
            <v>計</v>
          </cell>
          <cell r="P11" t="str">
            <v>ス</v>
          </cell>
          <cell r="Q11" t="str">
            <v>ス</v>
          </cell>
          <cell r="R11" t="str">
            <v>ス</v>
          </cell>
          <cell r="S11" t="str">
            <v>ス</v>
          </cell>
          <cell r="T11" t="str">
            <v>計</v>
          </cell>
          <cell r="U11" t="str">
            <v>爆</v>
          </cell>
          <cell r="V11" t="str">
            <v>締</v>
          </cell>
          <cell r="W11" t="str">
            <v>潤</v>
          </cell>
          <cell r="X11" t="str">
            <v>Ⅰ</v>
          </cell>
          <cell r="Y11" t="str">
            <v>Ⅰ</v>
          </cell>
          <cell r="Z11" t="str">
            <v>Ⅱ</v>
          </cell>
          <cell r="AA11" t="str">
            <v>門</v>
          </cell>
          <cell r="AB11" t="str">
            <v>タ</v>
          </cell>
          <cell r="AC11" t="str">
            <v>グ</v>
          </cell>
          <cell r="AD11" t="str">
            <v>入</v>
          </cell>
          <cell r="AE11" t="str">
            <v>入</v>
          </cell>
          <cell r="AF11" t="str">
            <v>門</v>
          </cell>
          <cell r="AG11" t="str">
            <v>Ⅰ</v>
          </cell>
          <cell r="AH11" t="str">
            <v>Ⅱ</v>
          </cell>
          <cell r="AI11" t="str">
            <v>Ⅲ</v>
          </cell>
          <cell r="AJ11" t="str">
            <v>Ⅰ</v>
          </cell>
          <cell r="AK11" t="str">
            <v>結</v>
          </cell>
          <cell r="AL11" t="str">
            <v>滑</v>
          </cell>
          <cell r="AM11" t="str">
            <v>み</v>
          </cell>
          <cell r="AN11" t="str">
            <v>食</v>
          </cell>
          <cell r="AO11" t="str">
            <v>Ⅰ</v>
          </cell>
          <cell r="AP11" t="str">
            <v>み</v>
          </cell>
          <cell r="AQ11" t="str">
            <v>食</v>
          </cell>
          <cell r="AR11" t="str">
            <v>Ⅰ</v>
          </cell>
          <cell r="AS11" t="str">
            <v>Ⅰ</v>
          </cell>
          <cell r="AT11" t="str">
            <v>ペ</v>
          </cell>
          <cell r="AU11" t="str">
            <v>ペ</v>
          </cell>
        </row>
        <row r="12">
          <cell r="B12" t="str">
            <v>地区</v>
          </cell>
          <cell r="C12" t="str">
            <v>工場名</v>
          </cell>
          <cell r="D12" t="str">
            <v>Ⅰ</v>
          </cell>
          <cell r="E12" t="str">
            <v>Ⅱ</v>
          </cell>
          <cell r="F12" t="str">
            <v>Ⅰ</v>
          </cell>
          <cell r="G12" t="str">
            <v>Ⅱ</v>
          </cell>
          <cell r="H12" t="str">
            <v>Ｂ</v>
          </cell>
          <cell r="I12" t="str">
            <v>方</v>
          </cell>
          <cell r="J12" t="str">
            <v>入</v>
          </cell>
          <cell r="K12" t="str">
            <v>Ａ</v>
          </cell>
          <cell r="L12" t="str">
            <v>Ｂ</v>
          </cell>
          <cell r="M12" t="str">
            <v>Ⅱ</v>
          </cell>
          <cell r="N12" t="str">
            <v>燃</v>
          </cell>
          <cell r="O12" t="str">
            <v>結</v>
          </cell>
          <cell r="P12" t="str">
            <v>入</v>
          </cell>
          <cell r="Q12" t="str">
            <v>Ⅰ</v>
          </cell>
          <cell r="R12" t="str">
            <v>Ⅱ</v>
          </cell>
          <cell r="S12" t="str">
            <v>応</v>
          </cell>
          <cell r="T12" t="str">
            <v>門</v>
          </cell>
          <cell r="U12" t="str">
            <v>燃</v>
          </cell>
          <cell r="V12" t="str">
            <v>結</v>
          </cell>
          <cell r="W12" t="str">
            <v>滑</v>
          </cell>
          <cell r="X12" t="str">
            <v>Ａ</v>
          </cell>
          <cell r="Y12" t="str">
            <v>Ｂ</v>
          </cell>
          <cell r="Z12" t="str">
            <v>Ⅱ</v>
          </cell>
          <cell r="AA12" t="str">
            <v>門</v>
          </cell>
          <cell r="AB12" t="str">
            <v>門</v>
          </cell>
          <cell r="AC12" t="str">
            <v>Ⅰ</v>
          </cell>
          <cell r="AD12" t="str">
            <v>門</v>
          </cell>
          <cell r="AE12" t="str">
            <v>門</v>
          </cell>
          <cell r="AF12" t="str">
            <v>Ａ</v>
          </cell>
          <cell r="AG12" t="str">
            <v>Ｂ</v>
          </cell>
          <cell r="AH12" t="str">
            <v>Ⅱ</v>
          </cell>
          <cell r="AI12" t="str">
            <v>Ⅰ</v>
          </cell>
          <cell r="AJ12" t="str">
            <v>Ⅱ</v>
          </cell>
          <cell r="AK12" t="str">
            <v>方</v>
          </cell>
          <cell r="AL12" t="str">
            <v>Ａ</v>
          </cell>
          <cell r="AM12" t="str">
            <v>Ⅰ</v>
          </cell>
          <cell r="AN12" t="str">
            <v>Ⅱ</v>
          </cell>
          <cell r="AP12" t="str">
            <v>方</v>
          </cell>
          <cell r="AR12" t="str">
            <v>Ａ</v>
          </cell>
          <cell r="AS12" t="str">
            <v>Ｂ</v>
          </cell>
          <cell r="AT12" t="str">
            <v>Ⅱ</v>
          </cell>
        </row>
        <row r="13">
          <cell r="B13" t="str">
            <v>東</v>
          </cell>
          <cell r="C13" t="str">
            <v>東海工場</v>
          </cell>
          <cell r="D13">
            <v>0</v>
          </cell>
          <cell r="E13">
            <v>0</v>
          </cell>
          <cell r="F13">
            <v>0</v>
          </cell>
          <cell r="G13">
            <v>1</v>
          </cell>
          <cell r="H13">
            <v>0</v>
          </cell>
          <cell r="I13">
            <v>0</v>
          </cell>
          <cell r="J13">
            <v>0</v>
          </cell>
          <cell r="K13">
            <v>0</v>
          </cell>
          <cell r="L13">
            <v>0</v>
          </cell>
          <cell r="M13">
            <v>0</v>
          </cell>
          <cell r="N13">
            <v>0</v>
          </cell>
          <cell r="O13">
            <v>0</v>
          </cell>
          <cell r="P13">
            <v>0</v>
          </cell>
          <cell r="Q13">
            <v>0</v>
          </cell>
          <cell r="R13">
            <v>0</v>
          </cell>
          <cell r="S13">
            <v>0</v>
          </cell>
          <cell r="T13">
            <v>0</v>
          </cell>
          <cell r="U13">
            <v>0</v>
          </cell>
          <cell r="V13">
            <v>0</v>
          </cell>
          <cell r="W13">
            <v>1</v>
          </cell>
          <cell r="X13">
            <v>1</v>
          </cell>
          <cell r="Y13">
            <v>0</v>
          </cell>
          <cell r="Z13">
            <v>0</v>
          </cell>
          <cell r="AA13">
            <v>0</v>
          </cell>
          <cell r="AB13">
            <v>0</v>
          </cell>
          <cell r="AC13">
            <v>0</v>
          </cell>
          <cell r="AD13">
            <v>0</v>
          </cell>
          <cell r="AE13">
            <v>0</v>
          </cell>
          <cell r="AF13">
            <v>0</v>
          </cell>
          <cell r="AG13">
            <v>0</v>
          </cell>
          <cell r="AH13">
            <v>0</v>
          </cell>
          <cell r="AI13">
            <v>0</v>
          </cell>
          <cell r="AJ13">
            <v>3</v>
          </cell>
        </row>
        <row r="14">
          <cell r="C14" t="str">
            <v>東海化成品製造部</v>
          </cell>
          <cell r="D14">
            <v>0</v>
          </cell>
          <cell r="E14">
            <v>0</v>
          </cell>
          <cell r="F14">
            <v>1</v>
          </cell>
          <cell r="G14">
            <v>0</v>
          </cell>
          <cell r="H14">
            <v>0</v>
          </cell>
          <cell r="I14">
            <v>1</v>
          </cell>
          <cell r="J14">
            <v>0</v>
          </cell>
          <cell r="K14">
            <v>0</v>
          </cell>
          <cell r="L14">
            <v>0</v>
          </cell>
          <cell r="M14">
            <v>0</v>
          </cell>
          <cell r="N14">
            <v>0</v>
          </cell>
          <cell r="O14">
            <v>0</v>
          </cell>
          <cell r="P14">
            <v>0</v>
          </cell>
          <cell r="Q14">
            <v>0</v>
          </cell>
          <cell r="R14">
            <v>0</v>
          </cell>
          <cell r="S14">
            <v>0</v>
          </cell>
          <cell r="T14">
            <v>0</v>
          </cell>
          <cell r="U14">
            <v>0</v>
          </cell>
          <cell r="V14">
            <v>0</v>
          </cell>
          <cell r="W14">
            <v>0</v>
          </cell>
          <cell r="X14">
            <v>0</v>
          </cell>
          <cell r="Y14">
            <v>0</v>
          </cell>
          <cell r="Z14">
            <v>0</v>
          </cell>
          <cell r="AA14">
            <v>0</v>
          </cell>
          <cell r="AB14">
            <v>0</v>
          </cell>
          <cell r="AC14">
            <v>0</v>
          </cell>
          <cell r="AD14">
            <v>0</v>
          </cell>
          <cell r="AE14">
            <v>0</v>
          </cell>
          <cell r="AF14">
            <v>0</v>
          </cell>
          <cell r="AG14">
            <v>0</v>
          </cell>
          <cell r="AH14">
            <v>0</v>
          </cell>
          <cell r="AI14">
            <v>0</v>
          </cell>
          <cell r="AJ14">
            <v>2</v>
          </cell>
          <cell r="AK14">
            <v>1</v>
          </cell>
          <cell r="AL14">
            <v>1</v>
          </cell>
          <cell r="AM14">
            <v>1</v>
          </cell>
          <cell r="AN14">
            <v>1</v>
          </cell>
          <cell r="AO14">
            <v>1</v>
          </cell>
          <cell r="AP14">
            <v>1</v>
          </cell>
        </row>
        <row r="15">
          <cell r="B15" t="str">
            <v>海</v>
          </cell>
          <cell r="C15" t="str">
            <v>ｽﾍﾟｼｬﾘﾃｨｹﾐｶﾙ技術第３部</v>
          </cell>
          <cell r="D15">
            <v>0</v>
          </cell>
          <cell r="E15">
            <v>0</v>
          </cell>
          <cell r="F15">
            <v>0</v>
          </cell>
          <cell r="G15">
            <v>0</v>
          </cell>
          <cell r="H15">
            <v>0</v>
          </cell>
          <cell r="I15">
            <v>0</v>
          </cell>
          <cell r="J15">
            <v>0</v>
          </cell>
          <cell r="K15">
            <v>0</v>
          </cell>
          <cell r="L15">
            <v>0</v>
          </cell>
          <cell r="M15">
            <v>0</v>
          </cell>
          <cell r="N15">
            <v>0</v>
          </cell>
          <cell r="O15">
            <v>0</v>
          </cell>
          <cell r="P15">
            <v>0</v>
          </cell>
          <cell r="Q15">
            <v>0</v>
          </cell>
          <cell r="R15">
            <v>0</v>
          </cell>
          <cell r="S15">
            <v>0</v>
          </cell>
          <cell r="T15">
            <v>0</v>
          </cell>
          <cell r="U15">
            <v>0</v>
          </cell>
          <cell r="V15">
            <v>0</v>
          </cell>
          <cell r="W15">
            <v>0</v>
          </cell>
          <cell r="X15">
            <v>0</v>
          </cell>
          <cell r="Y15">
            <v>0</v>
          </cell>
          <cell r="Z15">
            <v>0</v>
          </cell>
          <cell r="AA15">
            <v>0</v>
          </cell>
          <cell r="AB15">
            <v>0</v>
          </cell>
          <cell r="AC15">
            <v>0</v>
          </cell>
          <cell r="AD15">
            <v>0</v>
          </cell>
          <cell r="AE15">
            <v>0</v>
          </cell>
          <cell r="AF15">
            <v>0</v>
          </cell>
          <cell r="AG15">
            <v>0</v>
          </cell>
          <cell r="AH15">
            <v>0</v>
          </cell>
          <cell r="AI15">
            <v>0</v>
          </cell>
          <cell r="AJ15">
            <v>0</v>
          </cell>
        </row>
        <row r="16">
          <cell r="D16">
            <v>0</v>
          </cell>
          <cell r="E16">
            <v>0</v>
          </cell>
          <cell r="F16">
            <v>0</v>
          </cell>
          <cell r="G16">
            <v>0</v>
          </cell>
          <cell r="H16">
            <v>0</v>
          </cell>
          <cell r="I16">
            <v>0</v>
          </cell>
          <cell r="J16">
            <v>0</v>
          </cell>
          <cell r="K16">
            <v>0</v>
          </cell>
          <cell r="L16">
            <v>0</v>
          </cell>
          <cell r="M16">
            <v>0</v>
          </cell>
          <cell r="N16">
            <v>0</v>
          </cell>
          <cell r="O16">
            <v>0</v>
          </cell>
          <cell r="P16">
            <v>0</v>
          </cell>
          <cell r="Q16">
            <v>0</v>
          </cell>
          <cell r="R16">
            <v>0</v>
          </cell>
          <cell r="S16">
            <v>0</v>
          </cell>
          <cell r="T16">
            <v>0</v>
          </cell>
          <cell r="U16">
            <v>0</v>
          </cell>
          <cell r="V16">
            <v>0</v>
          </cell>
          <cell r="W16">
            <v>0</v>
          </cell>
          <cell r="X16">
            <v>0</v>
          </cell>
          <cell r="Y16">
            <v>0</v>
          </cell>
          <cell r="Z16">
            <v>0</v>
          </cell>
          <cell r="AA16">
            <v>0</v>
          </cell>
          <cell r="AB16">
            <v>0</v>
          </cell>
          <cell r="AC16">
            <v>0</v>
          </cell>
          <cell r="AD16">
            <v>0</v>
          </cell>
          <cell r="AE16">
            <v>0</v>
          </cell>
          <cell r="AF16">
            <v>0</v>
          </cell>
          <cell r="AG16">
            <v>0</v>
          </cell>
          <cell r="AH16">
            <v>0</v>
          </cell>
          <cell r="AI16">
            <v>0</v>
          </cell>
          <cell r="AJ16">
            <v>0</v>
          </cell>
        </row>
        <row r="17">
          <cell r="C17" t="str">
            <v>レーヨン工場</v>
          </cell>
          <cell r="D17">
            <v>0</v>
          </cell>
          <cell r="E17">
            <v>1</v>
          </cell>
          <cell r="F17">
            <v>0</v>
          </cell>
          <cell r="G17">
            <v>1</v>
          </cell>
          <cell r="H17">
            <v>1</v>
          </cell>
          <cell r="I17">
            <v>0</v>
          </cell>
          <cell r="J17">
            <v>0</v>
          </cell>
          <cell r="K17">
            <v>0</v>
          </cell>
          <cell r="L17">
            <v>1</v>
          </cell>
          <cell r="M17">
            <v>0</v>
          </cell>
          <cell r="N17">
            <v>0</v>
          </cell>
          <cell r="O17">
            <v>0</v>
          </cell>
          <cell r="P17">
            <v>0</v>
          </cell>
          <cell r="Q17">
            <v>0</v>
          </cell>
          <cell r="R17">
            <v>0</v>
          </cell>
          <cell r="S17">
            <v>0</v>
          </cell>
          <cell r="T17">
            <v>0</v>
          </cell>
          <cell r="U17">
            <v>0</v>
          </cell>
          <cell r="V17">
            <v>0</v>
          </cell>
          <cell r="W17">
            <v>0</v>
          </cell>
          <cell r="X17">
            <v>0</v>
          </cell>
          <cell r="Y17">
            <v>0</v>
          </cell>
          <cell r="Z17">
            <v>0</v>
          </cell>
          <cell r="AA17">
            <v>0</v>
          </cell>
          <cell r="AB17">
            <v>0</v>
          </cell>
          <cell r="AC17">
            <v>0</v>
          </cell>
          <cell r="AD17">
            <v>0</v>
          </cell>
          <cell r="AE17">
            <v>0</v>
          </cell>
          <cell r="AF17">
            <v>0</v>
          </cell>
          <cell r="AG17">
            <v>10</v>
          </cell>
          <cell r="AH17">
            <v>0</v>
          </cell>
          <cell r="AI17">
            <v>0</v>
          </cell>
          <cell r="AJ17">
            <v>14</v>
          </cell>
        </row>
      </sheetData>
      <sheetData sheetId="3" refreshError="1"/>
      <sheetData sheetId="4" refreshError="1"/>
      <sheetData sheetId="5" refreshError="1"/>
      <sheetData sheetId="6">
        <row r="1">
          <cell r="B1" t="str">
            <v>文書番号</v>
          </cell>
        </row>
      </sheetData>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触媒組成"/>
      <sheetName val="バランス計算"/>
    </sheetNames>
    <sheetDataSet>
      <sheetData sheetId="0" refreshError="1"/>
      <sheetData sheetId="1"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比較"/>
      <sheetName val="総合表(酵素)"/>
      <sheetName val="損益A"/>
      <sheetName val="損益B"/>
      <sheetName val="国内海外別"/>
      <sheetName val="国内海外別 (2)"/>
      <sheetName val="比較A"/>
      <sheetName val="比較B"/>
      <sheetName val="比較C"/>
      <sheetName val="部別"/>
      <sheetName val="営業外"/>
      <sheetName val="人員"/>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oleObject" Target="../embeddings/oleObject4.bin"/><Relationship Id="rId13" Type="http://schemas.openxmlformats.org/officeDocument/2006/relationships/image" Target="../media/image4.emf"/><Relationship Id="rId18" Type="http://schemas.openxmlformats.org/officeDocument/2006/relationships/oleObject" Target="../embeddings/oleObject9.bin"/><Relationship Id="rId3" Type="http://schemas.openxmlformats.org/officeDocument/2006/relationships/vmlDrawing" Target="../drawings/vmlDrawing1.vml"/><Relationship Id="rId7" Type="http://schemas.openxmlformats.org/officeDocument/2006/relationships/oleObject" Target="../embeddings/oleObject3.bin"/><Relationship Id="rId12" Type="http://schemas.openxmlformats.org/officeDocument/2006/relationships/oleObject" Target="../embeddings/oleObject6.bin"/><Relationship Id="rId17" Type="http://schemas.openxmlformats.org/officeDocument/2006/relationships/image" Target="../media/image6.emf"/><Relationship Id="rId2" Type="http://schemas.openxmlformats.org/officeDocument/2006/relationships/drawing" Target="../drawings/drawing1.xml"/><Relationship Id="rId16" Type="http://schemas.openxmlformats.org/officeDocument/2006/relationships/oleObject" Target="../embeddings/oleObject8.bin"/><Relationship Id="rId20" Type="http://schemas.openxmlformats.org/officeDocument/2006/relationships/image" Target="../media/image7.emf"/><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3.emf"/><Relationship Id="rId5" Type="http://schemas.openxmlformats.org/officeDocument/2006/relationships/image" Target="../media/image1.emf"/><Relationship Id="rId15" Type="http://schemas.openxmlformats.org/officeDocument/2006/relationships/image" Target="../media/image5.emf"/><Relationship Id="rId10" Type="http://schemas.openxmlformats.org/officeDocument/2006/relationships/oleObject" Target="../embeddings/oleObject5.bin"/><Relationship Id="rId19" Type="http://schemas.openxmlformats.org/officeDocument/2006/relationships/oleObject" Target="../embeddings/oleObject10.bin"/><Relationship Id="rId4" Type="http://schemas.openxmlformats.org/officeDocument/2006/relationships/oleObject" Target="../embeddings/oleObject1.bin"/><Relationship Id="rId9" Type="http://schemas.openxmlformats.org/officeDocument/2006/relationships/image" Target="../media/image2.emf"/><Relationship Id="rId14" Type="http://schemas.openxmlformats.org/officeDocument/2006/relationships/oleObject" Target="../embeddings/oleObject7.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4.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5.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3" Type="http://schemas.openxmlformats.org/officeDocument/2006/relationships/vmlDrawing" Target="../drawings/vmlDrawing2.vml"/><Relationship Id="rId7" Type="http://schemas.openxmlformats.org/officeDocument/2006/relationships/image" Target="../media/image26.emf"/><Relationship Id="rId2" Type="http://schemas.openxmlformats.org/officeDocument/2006/relationships/drawing" Target="../drawings/drawing17.xml"/><Relationship Id="rId1" Type="http://schemas.openxmlformats.org/officeDocument/2006/relationships/printerSettings" Target="../printerSettings/printerSettings8.bin"/><Relationship Id="rId6" Type="http://schemas.openxmlformats.org/officeDocument/2006/relationships/oleObject" Target="../embeddings/oleObject12.bin"/><Relationship Id="rId5" Type="http://schemas.openxmlformats.org/officeDocument/2006/relationships/image" Target="../media/image25.emf"/><Relationship Id="rId4" Type="http://schemas.openxmlformats.org/officeDocument/2006/relationships/oleObject" Target="../embeddings/oleObject1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1.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9.xml"/><Relationship Id="rId1" Type="http://schemas.openxmlformats.org/officeDocument/2006/relationships/printerSettings" Target="../printerSettings/printerSettings9.bin"/><Relationship Id="rId4" Type="http://schemas.openxmlformats.org/officeDocument/2006/relationships/comments" Target="../comments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0.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E44042-AEB6-41A4-A0B7-221CB0DB345C}">
  <sheetPr>
    <tabColor theme="9" tint="0.59999389629810485"/>
    <pageSetUpPr fitToPage="1"/>
  </sheetPr>
  <dimension ref="B1:R59"/>
  <sheetViews>
    <sheetView zoomScale="115" zoomScaleNormal="115" workbookViewId="0">
      <selection activeCell="G8" sqref="G8:K50"/>
    </sheetView>
  </sheetViews>
  <sheetFormatPr defaultColWidth="8.59765625" defaultRowHeight="15"/>
  <cols>
    <col min="1" max="1" width="1.5" style="1" customWidth="1"/>
    <col min="2" max="2" width="8.59765625" style="1"/>
    <col min="3" max="3" width="6.59765625" style="1" customWidth="1"/>
    <col min="4" max="4" width="7.09765625" style="1" customWidth="1"/>
    <col min="5" max="5" width="9.59765625" style="1" customWidth="1"/>
    <col min="6" max="6" width="7.09765625" style="1" customWidth="1"/>
    <col min="7" max="8" width="8.59765625" style="1"/>
    <col min="9" max="9" width="5.59765625" style="1" customWidth="1"/>
    <col min="10" max="10" width="8.5" style="1" customWidth="1"/>
    <col min="11" max="11" width="8.59765625" style="1"/>
    <col min="12" max="17" width="12.09765625" style="1" customWidth="1"/>
    <col min="18" max="18" width="74.8984375" style="1" customWidth="1"/>
    <col min="19" max="16384" width="8.59765625" style="1"/>
  </cols>
  <sheetData>
    <row r="1" spans="2:18" ht="18" customHeight="1">
      <c r="B1" s="1" t="s">
        <v>13</v>
      </c>
    </row>
    <row r="2" spans="2:18" ht="17.100000000000001" customHeight="1">
      <c r="B2" s="2" t="s">
        <v>12</v>
      </c>
      <c r="Q2" s="3" t="s">
        <v>11</v>
      </c>
    </row>
    <row r="3" spans="2:18" ht="24.75" customHeight="1">
      <c r="L3" s="4" t="s">
        <v>10</v>
      </c>
      <c r="M3" s="4" t="s">
        <v>10</v>
      </c>
      <c r="N3" s="353" t="s">
        <v>9</v>
      </c>
      <c r="O3" s="354"/>
      <c r="P3" s="354"/>
      <c r="Q3" s="4" t="s">
        <v>8</v>
      </c>
    </row>
    <row r="4" spans="2:18" ht="24.75" customHeight="1">
      <c r="B4" s="5" t="s">
        <v>7</v>
      </c>
      <c r="C4" s="355" t="s">
        <v>103</v>
      </c>
      <c r="D4" s="356"/>
      <c r="E4" s="356"/>
      <c r="F4" s="356"/>
      <c r="G4" s="356"/>
      <c r="H4" s="356"/>
      <c r="I4" s="356"/>
      <c r="J4" s="356"/>
      <c r="K4" s="357"/>
      <c r="L4" s="6"/>
      <c r="M4" s="6"/>
      <c r="N4" s="6" t="s">
        <v>6</v>
      </c>
      <c r="O4" s="6" t="s">
        <v>5</v>
      </c>
      <c r="P4" s="6" t="s">
        <v>4</v>
      </c>
      <c r="Q4" s="340" t="s">
        <v>122</v>
      </c>
    </row>
    <row r="5" spans="2:18" ht="24.75" customHeight="1">
      <c r="B5" s="5" t="s">
        <v>14</v>
      </c>
      <c r="C5" s="358">
        <v>44972.645833333336</v>
      </c>
      <c r="D5" s="341"/>
      <c r="E5" s="341"/>
      <c r="F5" s="341"/>
      <c r="G5" s="5" t="s">
        <v>3</v>
      </c>
      <c r="H5" s="359" t="s">
        <v>16</v>
      </c>
      <c r="I5" s="360"/>
      <c r="J5" s="360"/>
      <c r="K5" s="361"/>
      <c r="L5" s="341"/>
      <c r="M5" s="341"/>
      <c r="N5" s="341"/>
      <c r="O5" s="341"/>
      <c r="P5" s="341"/>
      <c r="Q5" s="341"/>
    </row>
    <row r="6" spans="2:18" ht="24.75" customHeight="1">
      <c r="B6" s="5" t="s">
        <v>2</v>
      </c>
      <c r="C6" s="341" t="s">
        <v>124</v>
      </c>
      <c r="D6" s="341"/>
      <c r="E6" s="341"/>
      <c r="F6" s="341"/>
      <c r="G6" s="5" t="s">
        <v>15</v>
      </c>
      <c r="H6" s="359" t="s">
        <v>123</v>
      </c>
      <c r="I6" s="360"/>
      <c r="J6" s="360"/>
      <c r="K6" s="361"/>
      <c r="L6" s="341"/>
      <c r="M6" s="341"/>
      <c r="N6" s="341"/>
      <c r="O6" s="341"/>
      <c r="P6" s="341"/>
      <c r="Q6" s="341"/>
    </row>
    <row r="7" spans="2:18" ht="24.75" customHeight="1">
      <c r="B7" s="340" t="s">
        <v>302</v>
      </c>
      <c r="C7" s="341"/>
      <c r="D7" s="341"/>
      <c r="E7" s="341"/>
      <c r="F7" s="341"/>
      <c r="G7" s="341" t="s">
        <v>1</v>
      </c>
      <c r="H7" s="341"/>
      <c r="I7" s="341"/>
      <c r="J7" s="341"/>
      <c r="K7" s="341"/>
      <c r="L7" s="341" t="s">
        <v>0</v>
      </c>
      <c r="M7" s="341"/>
      <c r="N7" s="341"/>
      <c r="O7" s="341"/>
      <c r="P7" s="341"/>
      <c r="Q7" s="341"/>
    </row>
    <row r="8" spans="2:18" ht="18" customHeight="1">
      <c r="B8" s="342" t="s">
        <v>303</v>
      </c>
      <c r="C8" s="338"/>
      <c r="D8" s="338"/>
      <c r="E8" s="338"/>
      <c r="F8" s="338"/>
      <c r="G8" s="338" t="s">
        <v>125</v>
      </c>
      <c r="H8" s="338"/>
      <c r="I8" s="338"/>
      <c r="J8" s="338"/>
      <c r="K8" s="343"/>
      <c r="L8" s="344" t="s">
        <v>165</v>
      </c>
      <c r="M8" s="345"/>
      <c r="N8" s="345"/>
      <c r="O8" s="345"/>
      <c r="P8" s="345"/>
      <c r="Q8" s="346"/>
      <c r="R8" s="335" t="s">
        <v>290</v>
      </c>
    </row>
    <row r="9" spans="2:18" ht="18" customHeight="1">
      <c r="B9" s="338"/>
      <c r="C9" s="338"/>
      <c r="D9" s="338"/>
      <c r="E9" s="338"/>
      <c r="F9" s="338"/>
      <c r="G9" s="338"/>
      <c r="H9" s="338"/>
      <c r="I9" s="338"/>
      <c r="J9" s="338"/>
      <c r="K9" s="343"/>
      <c r="L9" s="347"/>
      <c r="M9" s="348"/>
      <c r="N9" s="348"/>
      <c r="O9" s="348"/>
      <c r="P9" s="348"/>
      <c r="Q9" s="349"/>
      <c r="R9" s="336"/>
    </row>
    <row r="10" spans="2:18" ht="18" customHeight="1">
      <c r="B10" s="338"/>
      <c r="C10" s="338"/>
      <c r="D10" s="338"/>
      <c r="E10" s="338"/>
      <c r="F10" s="338"/>
      <c r="G10" s="338"/>
      <c r="H10" s="338"/>
      <c r="I10" s="338"/>
      <c r="J10" s="338"/>
      <c r="K10" s="343"/>
      <c r="L10" s="347"/>
      <c r="M10" s="348"/>
      <c r="N10" s="348"/>
      <c r="O10" s="348"/>
      <c r="P10" s="348"/>
      <c r="Q10" s="349"/>
      <c r="R10" s="336"/>
    </row>
    <row r="11" spans="2:18" ht="18" customHeight="1">
      <c r="B11" s="338"/>
      <c r="C11" s="338"/>
      <c r="D11" s="338"/>
      <c r="E11" s="338"/>
      <c r="F11" s="338"/>
      <c r="G11" s="338"/>
      <c r="H11" s="338"/>
      <c r="I11" s="338"/>
      <c r="J11" s="338"/>
      <c r="K11" s="343"/>
      <c r="L11" s="347"/>
      <c r="M11" s="348"/>
      <c r="N11" s="348"/>
      <c r="O11" s="348"/>
      <c r="P11" s="348"/>
      <c r="Q11" s="349"/>
      <c r="R11" s="336"/>
    </row>
    <row r="12" spans="2:18" ht="18" customHeight="1">
      <c r="B12" s="338"/>
      <c r="C12" s="338"/>
      <c r="D12" s="338"/>
      <c r="E12" s="338"/>
      <c r="F12" s="338"/>
      <c r="G12" s="338"/>
      <c r="H12" s="338"/>
      <c r="I12" s="338"/>
      <c r="J12" s="338"/>
      <c r="K12" s="343"/>
      <c r="L12" s="347"/>
      <c r="M12" s="348"/>
      <c r="N12" s="348"/>
      <c r="O12" s="348"/>
      <c r="P12" s="348"/>
      <c r="Q12" s="349"/>
      <c r="R12" s="336"/>
    </row>
    <row r="13" spans="2:18" ht="18" customHeight="1">
      <c r="B13" s="338"/>
      <c r="C13" s="338"/>
      <c r="D13" s="338"/>
      <c r="E13" s="338"/>
      <c r="F13" s="338"/>
      <c r="G13" s="338"/>
      <c r="H13" s="338"/>
      <c r="I13" s="338"/>
      <c r="J13" s="338"/>
      <c r="K13" s="343"/>
      <c r="L13" s="347"/>
      <c r="M13" s="348"/>
      <c r="N13" s="348"/>
      <c r="O13" s="348"/>
      <c r="P13" s="348"/>
      <c r="Q13" s="349"/>
      <c r="R13" s="336"/>
    </row>
    <row r="14" spans="2:18" ht="18" customHeight="1">
      <c r="B14" s="338"/>
      <c r="C14" s="338"/>
      <c r="D14" s="338"/>
      <c r="E14" s="338"/>
      <c r="F14" s="338"/>
      <c r="G14" s="338"/>
      <c r="H14" s="338"/>
      <c r="I14" s="338"/>
      <c r="J14" s="338"/>
      <c r="K14" s="343"/>
      <c r="L14" s="347"/>
      <c r="M14" s="348"/>
      <c r="N14" s="348"/>
      <c r="O14" s="348"/>
      <c r="P14" s="348"/>
      <c r="Q14" s="349"/>
      <c r="R14" s="336"/>
    </row>
    <row r="15" spans="2:18" ht="18" customHeight="1">
      <c r="B15" s="338"/>
      <c r="C15" s="338"/>
      <c r="D15" s="338"/>
      <c r="E15" s="338"/>
      <c r="F15" s="338"/>
      <c r="G15" s="338"/>
      <c r="H15" s="338"/>
      <c r="I15" s="338"/>
      <c r="J15" s="338"/>
      <c r="K15" s="343"/>
      <c r="L15" s="347"/>
      <c r="M15" s="348"/>
      <c r="N15" s="348"/>
      <c r="O15" s="348"/>
      <c r="P15" s="348"/>
      <c r="Q15" s="349"/>
      <c r="R15" s="336"/>
    </row>
    <row r="16" spans="2:18">
      <c r="B16" s="338"/>
      <c r="C16" s="338"/>
      <c r="D16" s="338"/>
      <c r="E16" s="338"/>
      <c r="F16" s="338"/>
      <c r="G16" s="338"/>
      <c r="H16" s="338"/>
      <c r="I16" s="338"/>
      <c r="J16" s="338"/>
      <c r="K16" s="343"/>
      <c r="L16" s="347"/>
      <c r="M16" s="348"/>
      <c r="N16" s="348"/>
      <c r="O16" s="348"/>
      <c r="P16" s="348"/>
      <c r="Q16" s="349"/>
      <c r="R16" s="336"/>
    </row>
    <row r="17" spans="2:18" ht="18" customHeight="1">
      <c r="B17" s="338"/>
      <c r="C17" s="338"/>
      <c r="D17" s="338"/>
      <c r="E17" s="338"/>
      <c r="F17" s="338"/>
      <c r="G17" s="338"/>
      <c r="H17" s="338"/>
      <c r="I17" s="338"/>
      <c r="J17" s="338"/>
      <c r="K17" s="343"/>
      <c r="L17" s="347"/>
      <c r="M17" s="348"/>
      <c r="N17" s="348"/>
      <c r="O17" s="348"/>
      <c r="P17" s="348"/>
      <c r="Q17" s="349"/>
      <c r="R17" s="336"/>
    </row>
    <row r="18" spans="2:18" ht="18" customHeight="1">
      <c r="B18" s="338"/>
      <c r="C18" s="338"/>
      <c r="D18" s="338"/>
      <c r="E18" s="338"/>
      <c r="F18" s="338"/>
      <c r="G18" s="338"/>
      <c r="H18" s="338"/>
      <c r="I18" s="338"/>
      <c r="J18" s="338"/>
      <c r="K18" s="343"/>
      <c r="L18" s="347"/>
      <c r="M18" s="348"/>
      <c r="N18" s="348"/>
      <c r="O18" s="348"/>
      <c r="P18" s="348"/>
      <c r="Q18" s="349"/>
      <c r="R18" s="336"/>
    </row>
    <row r="19" spans="2:18" ht="18" customHeight="1">
      <c r="B19" s="338"/>
      <c r="C19" s="338"/>
      <c r="D19" s="338"/>
      <c r="E19" s="338"/>
      <c r="F19" s="338"/>
      <c r="G19" s="338"/>
      <c r="H19" s="338"/>
      <c r="I19" s="338"/>
      <c r="J19" s="338"/>
      <c r="K19" s="343"/>
      <c r="L19" s="347"/>
      <c r="M19" s="348"/>
      <c r="N19" s="348"/>
      <c r="O19" s="348"/>
      <c r="P19" s="348"/>
      <c r="Q19" s="349"/>
      <c r="R19" s="336"/>
    </row>
    <row r="20" spans="2:18" ht="18" customHeight="1">
      <c r="B20" s="338"/>
      <c r="C20" s="338"/>
      <c r="D20" s="338"/>
      <c r="E20" s="338"/>
      <c r="F20" s="338"/>
      <c r="G20" s="338"/>
      <c r="H20" s="338"/>
      <c r="I20" s="338"/>
      <c r="J20" s="338"/>
      <c r="K20" s="343"/>
      <c r="L20" s="347"/>
      <c r="M20" s="348"/>
      <c r="N20" s="348"/>
      <c r="O20" s="348"/>
      <c r="P20" s="348"/>
      <c r="Q20" s="349"/>
      <c r="R20" s="336"/>
    </row>
    <row r="21" spans="2:18" ht="18" customHeight="1">
      <c r="B21" s="338"/>
      <c r="C21" s="338"/>
      <c r="D21" s="338"/>
      <c r="E21" s="338"/>
      <c r="F21" s="338"/>
      <c r="G21" s="338"/>
      <c r="H21" s="338"/>
      <c r="I21" s="338"/>
      <c r="J21" s="338"/>
      <c r="K21" s="343"/>
      <c r="L21" s="347"/>
      <c r="M21" s="348"/>
      <c r="N21" s="348"/>
      <c r="O21" s="348"/>
      <c r="P21" s="348"/>
      <c r="Q21" s="349"/>
      <c r="R21" s="336"/>
    </row>
    <row r="22" spans="2:18" ht="18" customHeight="1">
      <c r="B22" s="338"/>
      <c r="C22" s="338"/>
      <c r="D22" s="338"/>
      <c r="E22" s="338"/>
      <c r="F22" s="338"/>
      <c r="G22" s="338"/>
      <c r="H22" s="338"/>
      <c r="I22" s="338"/>
      <c r="J22" s="338"/>
      <c r="K22" s="343"/>
      <c r="L22" s="347"/>
      <c r="M22" s="348"/>
      <c r="N22" s="348"/>
      <c r="O22" s="348"/>
      <c r="P22" s="348"/>
      <c r="Q22" s="349"/>
      <c r="R22" s="336"/>
    </row>
    <row r="23" spans="2:18" ht="18" customHeight="1">
      <c r="B23" s="338"/>
      <c r="C23" s="338"/>
      <c r="D23" s="338"/>
      <c r="E23" s="338"/>
      <c r="F23" s="338"/>
      <c r="G23" s="338"/>
      <c r="H23" s="338"/>
      <c r="I23" s="338"/>
      <c r="J23" s="338"/>
      <c r="K23" s="343"/>
      <c r="L23" s="347"/>
      <c r="M23" s="348"/>
      <c r="N23" s="348"/>
      <c r="O23" s="348"/>
      <c r="P23" s="348"/>
      <c r="Q23" s="349"/>
      <c r="R23" s="336"/>
    </row>
    <row r="24" spans="2:18" ht="18" customHeight="1">
      <c r="B24" s="338"/>
      <c r="C24" s="338"/>
      <c r="D24" s="338"/>
      <c r="E24" s="338"/>
      <c r="F24" s="338"/>
      <c r="G24" s="338"/>
      <c r="H24" s="338"/>
      <c r="I24" s="338"/>
      <c r="J24" s="338"/>
      <c r="K24" s="343"/>
      <c r="L24" s="347"/>
      <c r="M24" s="348"/>
      <c r="N24" s="348"/>
      <c r="O24" s="348"/>
      <c r="P24" s="348"/>
      <c r="Q24" s="349"/>
      <c r="R24" s="336"/>
    </row>
    <row r="25" spans="2:18" ht="18" customHeight="1">
      <c r="B25" s="338"/>
      <c r="C25" s="338"/>
      <c r="D25" s="338"/>
      <c r="E25" s="338"/>
      <c r="F25" s="338"/>
      <c r="G25" s="338"/>
      <c r="H25" s="338"/>
      <c r="I25" s="338"/>
      <c r="J25" s="338"/>
      <c r="K25" s="343"/>
      <c r="L25" s="347"/>
      <c r="M25" s="348"/>
      <c r="N25" s="348"/>
      <c r="O25" s="348"/>
      <c r="P25" s="348"/>
      <c r="Q25" s="349"/>
      <c r="R25" s="336"/>
    </row>
    <row r="26" spans="2:18" ht="18" customHeight="1">
      <c r="B26" s="338"/>
      <c r="C26" s="338"/>
      <c r="D26" s="338"/>
      <c r="E26" s="338"/>
      <c r="F26" s="338"/>
      <c r="G26" s="338"/>
      <c r="H26" s="338"/>
      <c r="I26" s="338"/>
      <c r="J26" s="338"/>
      <c r="K26" s="343"/>
      <c r="L26" s="347"/>
      <c r="M26" s="348"/>
      <c r="N26" s="348"/>
      <c r="O26" s="348"/>
      <c r="P26" s="348"/>
      <c r="Q26" s="349"/>
      <c r="R26" s="336"/>
    </row>
    <row r="27" spans="2:18" ht="18" customHeight="1">
      <c r="B27" s="338"/>
      <c r="C27" s="338"/>
      <c r="D27" s="338"/>
      <c r="E27" s="338"/>
      <c r="F27" s="338"/>
      <c r="G27" s="338"/>
      <c r="H27" s="338"/>
      <c r="I27" s="338"/>
      <c r="J27" s="338"/>
      <c r="K27" s="343"/>
      <c r="L27" s="347"/>
      <c r="M27" s="348"/>
      <c r="N27" s="348"/>
      <c r="O27" s="348"/>
      <c r="P27" s="348"/>
      <c r="Q27" s="349"/>
      <c r="R27" s="336"/>
    </row>
    <row r="28" spans="2:18" ht="18" customHeight="1">
      <c r="B28" s="338"/>
      <c r="C28" s="338"/>
      <c r="D28" s="338"/>
      <c r="E28" s="338"/>
      <c r="F28" s="338"/>
      <c r="G28" s="338"/>
      <c r="H28" s="338"/>
      <c r="I28" s="338"/>
      <c r="J28" s="338"/>
      <c r="K28" s="343"/>
      <c r="L28" s="347"/>
      <c r="M28" s="348"/>
      <c r="N28" s="348"/>
      <c r="O28" s="348"/>
      <c r="P28" s="348"/>
      <c r="Q28" s="349"/>
      <c r="R28" s="336"/>
    </row>
    <row r="29" spans="2:18" ht="18" customHeight="1">
      <c r="B29" s="338"/>
      <c r="C29" s="338"/>
      <c r="D29" s="338"/>
      <c r="E29" s="338"/>
      <c r="F29" s="338"/>
      <c r="G29" s="338"/>
      <c r="H29" s="338"/>
      <c r="I29" s="338"/>
      <c r="J29" s="338"/>
      <c r="K29" s="343"/>
      <c r="L29" s="347"/>
      <c r="M29" s="348"/>
      <c r="N29" s="348"/>
      <c r="O29" s="348"/>
      <c r="P29" s="348"/>
      <c r="Q29" s="349"/>
      <c r="R29" s="336"/>
    </row>
    <row r="30" spans="2:18" ht="18" customHeight="1">
      <c r="B30" s="338"/>
      <c r="C30" s="338"/>
      <c r="D30" s="338"/>
      <c r="E30" s="338"/>
      <c r="F30" s="338"/>
      <c r="G30" s="338"/>
      <c r="H30" s="338"/>
      <c r="I30" s="338"/>
      <c r="J30" s="338"/>
      <c r="K30" s="343"/>
      <c r="L30" s="347"/>
      <c r="M30" s="348"/>
      <c r="N30" s="348"/>
      <c r="O30" s="348"/>
      <c r="P30" s="348"/>
      <c r="Q30" s="349"/>
      <c r="R30" s="336"/>
    </row>
    <row r="31" spans="2:18" ht="18" customHeight="1">
      <c r="B31" s="338"/>
      <c r="C31" s="338"/>
      <c r="D31" s="338"/>
      <c r="E31" s="338"/>
      <c r="F31" s="338"/>
      <c r="G31" s="338"/>
      <c r="H31" s="338"/>
      <c r="I31" s="338"/>
      <c r="J31" s="338"/>
      <c r="K31" s="343"/>
      <c r="L31" s="347"/>
      <c r="M31" s="348"/>
      <c r="N31" s="348"/>
      <c r="O31" s="348"/>
      <c r="P31" s="348"/>
      <c r="Q31" s="349"/>
      <c r="R31" s="336"/>
    </row>
    <row r="32" spans="2:18" ht="18" customHeight="1">
      <c r="B32" s="338"/>
      <c r="C32" s="338"/>
      <c r="D32" s="338"/>
      <c r="E32" s="338"/>
      <c r="F32" s="338"/>
      <c r="G32" s="338"/>
      <c r="H32" s="338"/>
      <c r="I32" s="338"/>
      <c r="J32" s="338"/>
      <c r="K32" s="343"/>
      <c r="L32" s="347"/>
      <c r="M32" s="348"/>
      <c r="N32" s="348"/>
      <c r="O32" s="348"/>
      <c r="P32" s="348"/>
      <c r="Q32" s="349"/>
      <c r="R32" s="336"/>
    </row>
    <row r="33" spans="2:18" ht="18" customHeight="1">
      <c r="B33" s="338"/>
      <c r="C33" s="338"/>
      <c r="D33" s="338"/>
      <c r="E33" s="338"/>
      <c r="F33" s="338"/>
      <c r="G33" s="338"/>
      <c r="H33" s="338"/>
      <c r="I33" s="338"/>
      <c r="J33" s="338"/>
      <c r="K33" s="343"/>
      <c r="L33" s="347"/>
      <c r="M33" s="348"/>
      <c r="N33" s="348"/>
      <c r="O33" s="348"/>
      <c r="P33" s="348"/>
      <c r="Q33" s="349"/>
      <c r="R33" s="336"/>
    </row>
    <row r="34" spans="2:18" ht="18" customHeight="1">
      <c r="B34" s="338"/>
      <c r="C34" s="338"/>
      <c r="D34" s="338"/>
      <c r="E34" s="338"/>
      <c r="F34" s="338"/>
      <c r="G34" s="338"/>
      <c r="H34" s="338"/>
      <c r="I34" s="338"/>
      <c r="J34" s="338"/>
      <c r="K34" s="343"/>
      <c r="L34" s="347"/>
      <c r="M34" s="348"/>
      <c r="N34" s="348"/>
      <c r="O34" s="348"/>
      <c r="P34" s="348"/>
      <c r="Q34" s="349"/>
      <c r="R34" s="336"/>
    </row>
    <row r="35" spans="2:18" ht="18" customHeight="1">
      <c r="B35" s="338"/>
      <c r="C35" s="338"/>
      <c r="D35" s="338"/>
      <c r="E35" s="338"/>
      <c r="F35" s="338"/>
      <c r="G35" s="338"/>
      <c r="H35" s="338"/>
      <c r="I35" s="338"/>
      <c r="J35" s="338"/>
      <c r="K35" s="343"/>
      <c r="L35" s="347"/>
      <c r="M35" s="348"/>
      <c r="N35" s="348"/>
      <c r="O35" s="348"/>
      <c r="P35" s="348"/>
      <c r="Q35" s="349"/>
      <c r="R35" s="336"/>
    </row>
    <row r="36" spans="2:18" ht="18" customHeight="1">
      <c r="B36" s="338"/>
      <c r="C36" s="338"/>
      <c r="D36" s="338"/>
      <c r="E36" s="338"/>
      <c r="F36" s="338"/>
      <c r="G36" s="338"/>
      <c r="H36" s="338"/>
      <c r="I36" s="338"/>
      <c r="J36" s="338"/>
      <c r="K36" s="343"/>
      <c r="L36" s="347"/>
      <c r="M36" s="348"/>
      <c r="N36" s="348"/>
      <c r="O36" s="348"/>
      <c r="P36" s="348"/>
      <c r="Q36" s="349"/>
      <c r="R36" s="336"/>
    </row>
    <row r="37" spans="2:18" ht="18" customHeight="1">
      <c r="B37" s="338"/>
      <c r="C37" s="338"/>
      <c r="D37" s="338"/>
      <c r="E37" s="338"/>
      <c r="F37" s="338"/>
      <c r="G37" s="338"/>
      <c r="H37" s="338"/>
      <c r="I37" s="338"/>
      <c r="J37" s="338"/>
      <c r="K37" s="343"/>
      <c r="L37" s="347"/>
      <c r="M37" s="348"/>
      <c r="N37" s="348"/>
      <c r="O37" s="348"/>
      <c r="P37" s="348"/>
      <c r="Q37" s="349"/>
      <c r="R37" s="336"/>
    </row>
    <row r="38" spans="2:18" ht="18" customHeight="1">
      <c r="B38" s="338"/>
      <c r="C38" s="338"/>
      <c r="D38" s="338"/>
      <c r="E38" s="338"/>
      <c r="F38" s="338"/>
      <c r="G38" s="338"/>
      <c r="H38" s="338"/>
      <c r="I38" s="338"/>
      <c r="J38" s="338"/>
      <c r="K38" s="343"/>
      <c r="L38" s="347"/>
      <c r="M38" s="348"/>
      <c r="N38" s="348"/>
      <c r="O38" s="348"/>
      <c r="P38" s="348"/>
      <c r="Q38" s="349"/>
      <c r="R38" s="336"/>
    </row>
    <row r="39" spans="2:18" ht="18" customHeight="1">
      <c r="B39" s="338"/>
      <c r="C39" s="338"/>
      <c r="D39" s="338"/>
      <c r="E39" s="338"/>
      <c r="F39" s="338"/>
      <c r="G39" s="338"/>
      <c r="H39" s="338"/>
      <c r="I39" s="338"/>
      <c r="J39" s="338"/>
      <c r="K39" s="343"/>
      <c r="L39" s="347"/>
      <c r="M39" s="348"/>
      <c r="N39" s="348"/>
      <c r="O39" s="348"/>
      <c r="P39" s="348"/>
      <c r="Q39" s="349"/>
      <c r="R39" s="336"/>
    </row>
    <row r="40" spans="2:18" ht="18" customHeight="1">
      <c r="B40" s="338"/>
      <c r="C40" s="338"/>
      <c r="D40" s="338"/>
      <c r="E40" s="338"/>
      <c r="F40" s="338"/>
      <c r="G40" s="338"/>
      <c r="H40" s="338"/>
      <c r="I40" s="338"/>
      <c r="J40" s="338"/>
      <c r="K40" s="343"/>
      <c r="L40" s="347"/>
      <c r="M40" s="348"/>
      <c r="N40" s="348"/>
      <c r="O40" s="348"/>
      <c r="P40" s="348"/>
      <c r="Q40" s="349"/>
      <c r="R40" s="336"/>
    </row>
    <row r="41" spans="2:18" ht="18" customHeight="1">
      <c r="B41" s="338"/>
      <c r="C41" s="338"/>
      <c r="D41" s="338"/>
      <c r="E41" s="338"/>
      <c r="F41" s="338"/>
      <c r="G41" s="338"/>
      <c r="H41" s="338"/>
      <c r="I41" s="338"/>
      <c r="J41" s="338"/>
      <c r="K41" s="343"/>
      <c r="L41" s="347"/>
      <c r="M41" s="348"/>
      <c r="N41" s="348"/>
      <c r="O41" s="348"/>
      <c r="P41" s="348"/>
      <c r="Q41" s="349"/>
      <c r="R41" s="336"/>
    </row>
    <row r="42" spans="2:18" ht="18" customHeight="1">
      <c r="B42" s="338"/>
      <c r="C42" s="338"/>
      <c r="D42" s="338"/>
      <c r="E42" s="338"/>
      <c r="F42" s="338"/>
      <c r="G42" s="338"/>
      <c r="H42" s="338"/>
      <c r="I42" s="338"/>
      <c r="J42" s="338"/>
      <c r="K42" s="343"/>
      <c r="L42" s="347"/>
      <c r="M42" s="348"/>
      <c r="N42" s="348"/>
      <c r="O42" s="348"/>
      <c r="P42" s="348"/>
      <c r="Q42" s="349"/>
      <c r="R42" s="336"/>
    </row>
    <row r="43" spans="2:18" ht="18" customHeight="1">
      <c r="B43" s="338"/>
      <c r="C43" s="338"/>
      <c r="D43" s="338"/>
      <c r="E43" s="338"/>
      <c r="F43" s="338"/>
      <c r="G43" s="338"/>
      <c r="H43" s="338"/>
      <c r="I43" s="338"/>
      <c r="J43" s="338"/>
      <c r="K43" s="343"/>
      <c r="L43" s="347"/>
      <c r="M43" s="348"/>
      <c r="N43" s="348"/>
      <c r="O43" s="348"/>
      <c r="P43" s="348"/>
      <c r="Q43" s="349"/>
      <c r="R43" s="336"/>
    </row>
    <row r="44" spans="2:18" ht="18" customHeight="1">
      <c r="B44" s="338"/>
      <c r="C44" s="338"/>
      <c r="D44" s="338"/>
      <c r="E44" s="338"/>
      <c r="F44" s="338"/>
      <c r="G44" s="338"/>
      <c r="H44" s="338"/>
      <c r="I44" s="338"/>
      <c r="J44" s="338"/>
      <c r="K44" s="343"/>
      <c r="L44" s="347"/>
      <c r="M44" s="348"/>
      <c r="N44" s="348"/>
      <c r="O44" s="348"/>
      <c r="P44" s="348"/>
      <c r="Q44" s="349"/>
      <c r="R44" s="336"/>
    </row>
    <row r="45" spans="2:18" ht="18" customHeight="1">
      <c r="B45" s="338"/>
      <c r="C45" s="338"/>
      <c r="D45" s="338"/>
      <c r="E45" s="338"/>
      <c r="F45" s="338"/>
      <c r="G45" s="338"/>
      <c r="H45" s="338"/>
      <c r="I45" s="338"/>
      <c r="J45" s="338"/>
      <c r="K45" s="343"/>
      <c r="L45" s="347"/>
      <c r="M45" s="348"/>
      <c r="N45" s="348"/>
      <c r="O45" s="348"/>
      <c r="P45" s="348"/>
      <c r="Q45" s="349"/>
      <c r="R45" s="336"/>
    </row>
    <row r="46" spans="2:18" ht="18" customHeight="1">
      <c r="B46" s="338"/>
      <c r="C46" s="338"/>
      <c r="D46" s="338"/>
      <c r="E46" s="338"/>
      <c r="F46" s="338"/>
      <c r="G46" s="338"/>
      <c r="H46" s="338"/>
      <c r="I46" s="338"/>
      <c r="J46" s="338"/>
      <c r="K46" s="343"/>
      <c r="L46" s="347"/>
      <c r="M46" s="348"/>
      <c r="N46" s="348"/>
      <c r="O46" s="348"/>
      <c r="P46" s="348"/>
      <c r="Q46" s="349"/>
      <c r="R46" s="336"/>
    </row>
    <row r="47" spans="2:18" ht="18" customHeight="1">
      <c r="B47" s="338"/>
      <c r="C47" s="338"/>
      <c r="D47" s="338"/>
      <c r="E47" s="338"/>
      <c r="F47" s="338"/>
      <c r="G47" s="338"/>
      <c r="H47" s="338"/>
      <c r="I47" s="338"/>
      <c r="J47" s="338"/>
      <c r="K47" s="343"/>
      <c r="L47" s="347"/>
      <c r="M47" s="348"/>
      <c r="N47" s="348"/>
      <c r="O47" s="348"/>
      <c r="P47" s="348"/>
      <c r="Q47" s="349"/>
      <c r="R47" s="336"/>
    </row>
    <row r="48" spans="2:18" ht="18" customHeight="1">
      <c r="B48" s="338"/>
      <c r="C48" s="338"/>
      <c r="D48" s="338"/>
      <c r="E48" s="338"/>
      <c r="F48" s="338"/>
      <c r="G48" s="338"/>
      <c r="H48" s="338"/>
      <c r="I48" s="338"/>
      <c r="J48" s="338"/>
      <c r="K48" s="343"/>
      <c r="L48" s="347"/>
      <c r="M48" s="348"/>
      <c r="N48" s="348"/>
      <c r="O48" s="348"/>
      <c r="P48" s="348"/>
      <c r="Q48" s="349"/>
      <c r="R48" s="336"/>
    </row>
    <row r="49" spans="2:18" ht="18" customHeight="1">
      <c r="B49" s="338"/>
      <c r="C49" s="338"/>
      <c r="D49" s="338"/>
      <c r="E49" s="338"/>
      <c r="F49" s="338"/>
      <c r="G49" s="338"/>
      <c r="H49" s="338"/>
      <c r="I49" s="338"/>
      <c r="J49" s="338"/>
      <c r="K49" s="343"/>
      <c r="L49" s="347"/>
      <c r="M49" s="348"/>
      <c r="N49" s="348"/>
      <c r="O49" s="348"/>
      <c r="P49" s="348"/>
      <c r="Q49" s="349"/>
      <c r="R49" s="336"/>
    </row>
    <row r="50" spans="2:18" ht="18" customHeight="1">
      <c r="B50" s="338"/>
      <c r="C50" s="338"/>
      <c r="D50" s="338"/>
      <c r="E50" s="338"/>
      <c r="F50" s="338"/>
      <c r="G50" s="338"/>
      <c r="H50" s="338"/>
      <c r="I50" s="338"/>
      <c r="J50" s="338"/>
      <c r="K50" s="343"/>
      <c r="L50" s="350"/>
      <c r="M50" s="351"/>
      <c r="N50" s="351"/>
      <c r="O50" s="351"/>
      <c r="P50" s="351"/>
      <c r="Q50" s="352"/>
      <c r="R50" s="336"/>
    </row>
    <row r="51" spans="2:18" ht="168" customHeight="1">
      <c r="B51" s="5"/>
      <c r="C51" s="338" t="s">
        <v>168</v>
      </c>
      <c r="D51" s="339"/>
      <c r="E51" s="339"/>
      <c r="F51" s="339"/>
      <c r="G51" s="339"/>
      <c r="H51" s="339"/>
      <c r="I51" s="339"/>
      <c r="J51" s="339"/>
      <c r="K51" s="339"/>
      <c r="L51" s="337"/>
      <c r="M51" s="337"/>
      <c r="N51" s="337"/>
      <c r="O51" s="337"/>
      <c r="P51" s="337"/>
      <c r="Q51" s="337"/>
      <c r="R51" s="337"/>
    </row>
    <row r="59" spans="2:18" ht="15" customHeight="1"/>
  </sheetData>
  <mergeCells count="20">
    <mergeCell ref="N3:P3"/>
    <mergeCell ref="C4:K4"/>
    <mergeCell ref="Q4:Q6"/>
    <mergeCell ref="C5:F5"/>
    <mergeCell ref="H5:K5"/>
    <mergeCell ref="L5:L6"/>
    <mergeCell ref="M5:M6"/>
    <mergeCell ref="N5:N6"/>
    <mergeCell ref="O5:O6"/>
    <mergeCell ref="P5:P6"/>
    <mergeCell ref="C6:F6"/>
    <mergeCell ref="H6:K6"/>
    <mergeCell ref="R8:R51"/>
    <mergeCell ref="C51:Q51"/>
    <mergeCell ref="B7:F7"/>
    <mergeCell ref="G7:K7"/>
    <mergeCell ref="L7:Q7"/>
    <mergeCell ref="B8:F50"/>
    <mergeCell ref="G8:K50"/>
    <mergeCell ref="L8:Q50"/>
  </mergeCells>
  <phoneticPr fontId="10"/>
  <pageMargins left="0.70866141732283472" right="0.31496062992125984" top="0.55118110236220474" bottom="0.15748031496062992" header="0.31496062992125984" footer="0.31496062992125984"/>
  <pageSetup paperSize="9" scale="80" orientation="landscape" r:id="rId1"/>
  <drawing r:id="rId2"/>
  <legacyDrawing r:id="rId3"/>
  <oleObjects>
    <mc:AlternateContent xmlns:mc="http://schemas.openxmlformats.org/markup-compatibility/2006">
      <mc:Choice Requires="x14">
        <oleObject progId="Dstmp.StampObject.7" shapeId="1025" r:id="rId4">
          <objectPr defaultSize="0" autoPict="0" r:id="rId5">
            <anchor>
              <from>
                <xdr:col>15</xdr:col>
                <xdr:colOff>335280</xdr:colOff>
                <xdr:row>7</xdr:row>
                <xdr:rowOff>152400</xdr:rowOff>
              </from>
              <to>
                <xdr:col>15</xdr:col>
                <xdr:colOff>868680</xdr:colOff>
                <xdr:row>10</xdr:row>
                <xdr:rowOff>114300</xdr:rowOff>
              </to>
            </anchor>
          </objectPr>
        </oleObject>
      </mc:Choice>
      <mc:Fallback>
        <oleObject progId="Dstmp.StampObject.7" shapeId="1025" r:id="rId4"/>
      </mc:Fallback>
    </mc:AlternateContent>
    <mc:AlternateContent xmlns:mc="http://schemas.openxmlformats.org/markup-compatibility/2006">
      <mc:Choice Requires="x14">
        <oleObject progId="Dstmp.StampObject.7" shapeId="1026" r:id="rId6">
          <objectPr defaultSize="0" autoPict="0" r:id="rId5">
            <anchor>
              <from>
                <xdr:col>14</xdr:col>
                <xdr:colOff>220980</xdr:colOff>
                <xdr:row>3</xdr:row>
                <xdr:rowOff>304800</xdr:rowOff>
              </from>
              <to>
                <xdr:col>14</xdr:col>
                <xdr:colOff>754380</xdr:colOff>
                <xdr:row>6</xdr:row>
                <xdr:rowOff>7620</xdr:rowOff>
              </to>
            </anchor>
          </objectPr>
        </oleObject>
      </mc:Choice>
      <mc:Fallback>
        <oleObject progId="Dstmp.StampObject.7" shapeId="1026" r:id="rId6"/>
      </mc:Fallback>
    </mc:AlternateContent>
    <mc:AlternateContent xmlns:mc="http://schemas.openxmlformats.org/markup-compatibility/2006">
      <mc:Choice Requires="x14">
        <oleObject progId="Dstmp.StampObject.7" shapeId="1027" r:id="rId7">
          <objectPr defaultSize="0" r:id="rId5">
            <anchor>
              <from>
                <xdr:col>14</xdr:col>
                <xdr:colOff>723900</xdr:colOff>
                <xdr:row>29</xdr:row>
                <xdr:rowOff>0</xdr:rowOff>
              </from>
              <to>
                <xdr:col>15</xdr:col>
                <xdr:colOff>335280</xdr:colOff>
                <xdr:row>31</xdr:row>
                <xdr:rowOff>190500</xdr:rowOff>
              </to>
            </anchor>
          </objectPr>
        </oleObject>
      </mc:Choice>
      <mc:Fallback>
        <oleObject progId="Dstmp.StampObject.7" shapeId="1027" r:id="rId7"/>
      </mc:Fallback>
    </mc:AlternateContent>
    <mc:AlternateContent xmlns:mc="http://schemas.openxmlformats.org/markup-compatibility/2006">
      <mc:Choice Requires="x14">
        <oleObject progId="Dstmp.StampObject.7" shapeId="1028" r:id="rId8">
          <objectPr defaultSize="0" autoPict="0" r:id="rId9">
            <anchor>
              <from>
                <xdr:col>12</xdr:col>
                <xdr:colOff>228600</xdr:colOff>
                <xdr:row>3</xdr:row>
                <xdr:rowOff>297180</xdr:rowOff>
              </from>
              <to>
                <xdr:col>12</xdr:col>
                <xdr:colOff>762000</xdr:colOff>
                <xdr:row>5</xdr:row>
                <xdr:rowOff>304800</xdr:rowOff>
              </to>
            </anchor>
          </objectPr>
        </oleObject>
      </mc:Choice>
      <mc:Fallback>
        <oleObject progId="Dstmp.StampObject.7" shapeId="1028" r:id="rId8"/>
      </mc:Fallback>
    </mc:AlternateContent>
    <mc:AlternateContent xmlns:mc="http://schemas.openxmlformats.org/markup-compatibility/2006">
      <mc:Choice Requires="x14">
        <oleObject progId="Dstmp.StampObject.7" shapeId="1029" r:id="rId10">
          <objectPr defaultSize="0" autoPict="0" r:id="rId11">
            <anchor>
              <from>
                <xdr:col>13</xdr:col>
                <xdr:colOff>182880</xdr:colOff>
                <xdr:row>4</xdr:row>
                <xdr:rowOff>30480</xdr:rowOff>
              </from>
              <to>
                <xdr:col>13</xdr:col>
                <xdr:colOff>716280</xdr:colOff>
                <xdr:row>6</xdr:row>
                <xdr:rowOff>7620</xdr:rowOff>
              </to>
            </anchor>
          </objectPr>
        </oleObject>
      </mc:Choice>
      <mc:Fallback>
        <oleObject progId="Dstmp.StampObject.7" shapeId="1029" r:id="rId10"/>
      </mc:Fallback>
    </mc:AlternateContent>
    <mc:AlternateContent xmlns:mc="http://schemas.openxmlformats.org/markup-compatibility/2006">
      <mc:Choice Requires="x14">
        <oleObject progId="Dstmp.StampObject.7" shapeId="1030" r:id="rId12">
          <objectPr defaultSize="0" autoPict="0" r:id="rId13">
            <anchor>
              <from>
                <xdr:col>12</xdr:col>
                <xdr:colOff>259080</xdr:colOff>
                <xdr:row>50</xdr:row>
                <xdr:rowOff>1303020</xdr:rowOff>
              </from>
              <to>
                <xdr:col>12</xdr:col>
                <xdr:colOff>792480</xdr:colOff>
                <xdr:row>50</xdr:row>
                <xdr:rowOff>1950720</xdr:rowOff>
              </to>
            </anchor>
          </objectPr>
        </oleObject>
      </mc:Choice>
      <mc:Fallback>
        <oleObject progId="Dstmp.StampObject.7" shapeId="1030" r:id="rId12"/>
      </mc:Fallback>
    </mc:AlternateContent>
    <mc:AlternateContent xmlns:mc="http://schemas.openxmlformats.org/markup-compatibility/2006">
      <mc:Choice Requires="x14">
        <oleObject progId="Dstmp.StampObject.7" shapeId="1031" r:id="rId14">
          <objectPr defaultSize="0" autoPict="0" r:id="rId15">
            <anchor>
              <from>
                <xdr:col>11</xdr:col>
                <xdr:colOff>274320</xdr:colOff>
                <xdr:row>3</xdr:row>
                <xdr:rowOff>259080</xdr:rowOff>
              </from>
              <to>
                <xdr:col>11</xdr:col>
                <xdr:colOff>807720</xdr:colOff>
                <xdr:row>5</xdr:row>
                <xdr:rowOff>289560</xdr:rowOff>
              </to>
            </anchor>
          </objectPr>
        </oleObject>
      </mc:Choice>
      <mc:Fallback>
        <oleObject progId="Dstmp.StampObject.7" shapeId="1031" r:id="rId14"/>
      </mc:Fallback>
    </mc:AlternateContent>
    <mc:AlternateContent xmlns:mc="http://schemas.openxmlformats.org/markup-compatibility/2006">
      <mc:Choice Requires="x14">
        <oleObject progId="Dstmp.StampObject.7" shapeId="1032" r:id="rId16">
          <objectPr defaultSize="0" autoPict="0" r:id="rId17">
            <anchor>
              <from>
                <xdr:col>15</xdr:col>
                <xdr:colOff>259080</xdr:colOff>
                <xdr:row>42</xdr:row>
                <xdr:rowOff>220980</xdr:rowOff>
              </from>
              <to>
                <xdr:col>15</xdr:col>
                <xdr:colOff>792480</xdr:colOff>
                <xdr:row>45</xdr:row>
                <xdr:rowOff>182880</xdr:rowOff>
              </to>
            </anchor>
          </objectPr>
        </oleObject>
      </mc:Choice>
      <mc:Fallback>
        <oleObject progId="Dstmp.StampObject.7" shapeId="1032" r:id="rId16"/>
      </mc:Fallback>
    </mc:AlternateContent>
    <mc:AlternateContent xmlns:mc="http://schemas.openxmlformats.org/markup-compatibility/2006">
      <mc:Choice Requires="x14">
        <oleObject progId="Dstmp.StampObject.7" shapeId="1033" r:id="rId18">
          <objectPr defaultSize="0" autoPict="0" r:id="rId17">
            <anchor>
              <from>
                <xdr:col>17</xdr:col>
                <xdr:colOff>4366260</xdr:colOff>
                <xdr:row>12</xdr:row>
                <xdr:rowOff>30480</xdr:rowOff>
              </from>
              <to>
                <xdr:col>17</xdr:col>
                <xdr:colOff>4907280</xdr:colOff>
                <xdr:row>14</xdr:row>
                <xdr:rowOff>220980</xdr:rowOff>
              </to>
            </anchor>
          </objectPr>
        </oleObject>
      </mc:Choice>
      <mc:Fallback>
        <oleObject progId="Dstmp.StampObject.7" shapeId="1033" r:id="rId18"/>
      </mc:Fallback>
    </mc:AlternateContent>
    <mc:AlternateContent xmlns:mc="http://schemas.openxmlformats.org/markup-compatibility/2006">
      <mc:Choice Requires="x14">
        <oleObject progId="Dstmp.StampObject.7" shapeId="1034" r:id="rId19">
          <objectPr defaultSize="0" autoPict="0" r:id="rId20">
            <anchor>
              <from>
                <xdr:col>17</xdr:col>
                <xdr:colOff>4564380</xdr:colOff>
                <xdr:row>41</xdr:row>
                <xdr:rowOff>152400</xdr:rowOff>
              </from>
              <to>
                <xdr:col>17</xdr:col>
                <xdr:colOff>5097780</xdr:colOff>
                <xdr:row>44</xdr:row>
                <xdr:rowOff>114300</xdr:rowOff>
              </to>
            </anchor>
          </objectPr>
        </oleObject>
      </mc:Choice>
      <mc:Fallback>
        <oleObject progId="Dstmp.StampObject.7" shapeId="1034" r:id="rId19"/>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E20711-E134-4C33-B443-5F71A21086C3}">
  <dimension ref="A1"/>
  <sheetViews>
    <sheetView showGridLines="0" topLeftCell="A13" zoomScale="85" zoomScaleNormal="85" workbookViewId="0">
      <selection activeCell="O43" sqref="O43"/>
    </sheetView>
  </sheetViews>
  <sheetFormatPr defaultRowHeight="18"/>
  <sheetData/>
  <phoneticPr fontId="10"/>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86BC65-ABDA-4065-88F1-6C6B1CC6999E}">
  <dimension ref="A1:AJ128"/>
  <sheetViews>
    <sheetView topLeftCell="A79" zoomScale="84" zoomScaleNormal="84" workbookViewId="0">
      <selection activeCell="Z13" sqref="Z13"/>
    </sheetView>
  </sheetViews>
  <sheetFormatPr defaultColWidth="9" defaultRowHeight="13.5" customHeight="1"/>
  <cols>
    <col min="1" max="1" width="1.8984375" style="11" customWidth="1"/>
    <col min="2" max="2" width="11" style="11" bestFit="1" customWidth="1"/>
    <col min="3" max="3" width="1.8984375" style="11" customWidth="1"/>
    <col min="4" max="4" width="11" style="11" customWidth="1"/>
    <col min="5" max="5" width="1.8984375" style="11" customWidth="1"/>
    <col min="6" max="6" width="6" style="11" customWidth="1"/>
    <col min="7" max="8" width="1.8984375" style="11" customWidth="1"/>
    <col min="9" max="9" width="11.09765625" style="11" customWidth="1"/>
    <col min="10" max="11" width="1.8984375" style="11" customWidth="1"/>
    <col min="12" max="12" width="6" style="11" customWidth="1"/>
    <col min="13" max="14" width="1.8984375" style="11" customWidth="1"/>
    <col min="15" max="15" width="11" style="11" customWidth="1"/>
    <col min="16" max="17" width="1.8984375" style="11" customWidth="1"/>
    <col min="18" max="18" width="11" style="11" customWidth="1"/>
    <col min="19" max="19" width="1.59765625" style="11" customWidth="1"/>
    <col min="20" max="21" width="1.8984375" style="11" customWidth="1"/>
    <col min="22" max="23" width="4.5" style="11" customWidth="1"/>
    <col min="24" max="24" width="6" style="11" customWidth="1"/>
    <col min="25" max="25" width="11.09765625" style="11" customWidth="1"/>
    <col min="26" max="256" width="9" style="11"/>
    <col min="257" max="257" width="1.8984375" style="11" customWidth="1"/>
    <col min="258" max="258" width="11" style="11" bestFit="1" customWidth="1"/>
    <col min="259" max="259" width="1.8984375" style="11" customWidth="1"/>
    <col min="260" max="260" width="11" style="11" customWidth="1"/>
    <col min="261" max="261" width="1.8984375" style="11" customWidth="1"/>
    <col min="262" max="262" width="6" style="11" customWidth="1"/>
    <col min="263" max="264" width="1.8984375" style="11" customWidth="1"/>
    <col min="265" max="265" width="11.09765625" style="11" customWidth="1"/>
    <col min="266" max="267" width="1.8984375" style="11" customWidth="1"/>
    <col min="268" max="268" width="6" style="11" customWidth="1"/>
    <col min="269" max="270" width="1.8984375" style="11" customWidth="1"/>
    <col min="271" max="271" width="11" style="11" customWidth="1"/>
    <col min="272" max="273" width="1.8984375" style="11" customWidth="1"/>
    <col min="274" max="274" width="11" style="11" customWidth="1"/>
    <col min="275" max="275" width="1.59765625" style="11" customWidth="1"/>
    <col min="276" max="277" width="1.8984375" style="11" customWidth="1"/>
    <col min="278" max="279" width="4.5" style="11" customWidth="1"/>
    <col min="280" max="280" width="6" style="11" customWidth="1"/>
    <col min="281" max="281" width="11.09765625" style="11" customWidth="1"/>
    <col min="282" max="512" width="9" style="11"/>
    <col min="513" max="513" width="1.8984375" style="11" customWidth="1"/>
    <col min="514" max="514" width="11" style="11" bestFit="1" customWidth="1"/>
    <col min="515" max="515" width="1.8984375" style="11" customWidth="1"/>
    <col min="516" max="516" width="11" style="11" customWidth="1"/>
    <col min="517" max="517" width="1.8984375" style="11" customWidth="1"/>
    <col min="518" max="518" width="6" style="11" customWidth="1"/>
    <col min="519" max="520" width="1.8984375" style="11" customWidth="1"/>
    <col min="521" max="521" width="11.09765625" style="11" customWidth="1"/>
    <col min="522" max="523" width="1.8984375" style="11" customWidth="1"/>
    <col min="524" max="524" width="6" style="11" customWidth="1"/>
    <col min="525" max="526" width="1.8984375" style="11" customWidth="1"/>
    <col min="527" max="527" width="11" style="11" customWidth="1"/>
    <col min="528" max="529" width="1.8984375" style="11" customWidth="1"/>
    <col min="530" max="530" width="11" style="11" customWidth="1"/>
    <col min="531" max="531" width="1.59765625" style="11" customWidth="1"/>
    <col min="532" max="533" width="1.8984375" style="11" customWidth="1"/>
    <col min="534" max="535" width="4.5" style="11" customWidth="1"/>
    <col min="536" max="536" width="6" style="11" customWidth="1"/>
    <col min="537" max="537" width="11.09765625" style="11" customWidth="1"/>
    <col min="538" max="768" width="9" style="11"/>
    <col min="769" max="769" width="1.8984375" style="11" customWidth="1"/>
    <col min="770" max="770" width="11" style="11" bestFit="1" customWidth="1"/>
    <col min="771" max="771" width="1.8984375" style="11" customWidth="1"/>
    <col min="772" max="772" width="11" style="11" customWidth="1"/>
    <col min="773" max="773" width="1.8984375" style="11" customWidth="1"/>
    <col min="774" max="774" width="6" style="11" customWidth="1"/>
    <col min="775" max="776" width="1.8984375" style="11" customWidth="1"/>
    <col min="777" max="777" width="11.09765625" style="11" customWidth="1"/>
    <col min="778" max="779" width="1.8984375" style="11" customWidth="1"/>
    <col min="780" max="780" width="6" style="11" customWidth="1"/>
    <col min="781" max="782" width="1.8984375" style="11" customWidth="1"/>
    <col min="783" max="783" width="11" style="11" customWidth="1"/>
    <col min="784" max="785" width="1.8984375" style="11" customWidth="1"/>
    <col min="786" max="786" width="11" style="11" customWidth="1"/>
    <col min="787" max="787" width="1.59765625" style="11" customWidth="1"/>
    <col min="788" max="789" width="1.8984375" style="11" customWidth="1"/>
    <col min="790" max="791" width="4.5" style="11" customWidth="1"/>
    <col min="792" max="792" width="6" style="11" customWidth="1"/>
    <col min="793" max="793" width="11.09765625" style="11" customWidth="1"/>
    <col min="794" max="1024" width="9" style="11"/>
    <col min="1025" max="1025" width="1.8984375" style="11" customWidth="1"/>
    <col min="1026" max="1026" width="11" style="11" bestFit="1" customWidth="1"/>
    <col min="1027" max="1027" width="1.8984375" style="11" customWidth="1"/>
    <col min="1028" max="1028" width="11" style="11" customWidth="1"/>
    <col min="1029" max="1029" width="1.8984375" style="11" customWidth="1"/>
    <col min="1030" max="1030" width="6" style="11" customWidth="1"/>
    <col min="1031" max="1032" width="1.8984375" style="11" customWidth="1"/>
    <col min="1033" max="1033" width="11.09765625" style="11" customWidth="1"/>
    <col min="1034" max="1035" width="1.8984375" style="11" customWidth="1"/>
    <col min="1036" max="1036" width="6" style="11" customWidth="1"/>
    <col min="1037" max="1038" width="1.8984375" style="11" customWidth="1"/>
    <col min="1039" max="1039" width="11" style="11" customWidth="1"/>
    <col min="1040" max="1041" width="1.8984375" style="11" customWidth="1"/>
    <col min="1042" max="1042" width="11" style="11" customWidth="1"/>
    <col min="1043" max="1043" width="1.59765625" style="11" customWidth="1"/>
    <col min="1044" max="1045" width="1.8984375" style="11" customWidth="1"/>
    <col min="1046" max="1047" width="4.5" style="11" customWidth="1"/>
    <col min="1048" max="1048" width="6" style="11" customWidth="1"/>
    <col min="1049" max="1049" width="11.09765625" style="11" customWidth="1"/>
    <col min="1050" max="1280" width="9" style="11"/>
    <col min="1281" max="1281" width="1.8984375" style="11" customWidth="1"/>
    <col min="1282" max="1282" width="11" style="11" bestFit="1" customWidth="1"/>
    <col min="1283" max="1283" width="1.8984375" style="11" customWidth="1"/>
    <col min="1284" max="1284" width="11" style="11" customWidth="1"/>
    <col min="1285" max="1285" width="1.8984375" style="11" customWidth="1"/>
    <col min="1286" max="1286" width="6" style="11" customWidth="1"/>
    <col min="1287" max="1288" width="1.8984375" style="11" customWidth="1"/>
    <col min="1289" max="1289" width="11.09765625" style="11" customWidth="1"/>
    <col min="1290" max="1291" width="1.8984375" style="11" customWidth="1"/>
    <col min="1292" max="1292" width="6" style="11" customWidth="1"/>
    <col min="1293" max="1294" width="1.8984375" style="11" customWidth="1"/>
    <col min="1295" max="1295" width="11" style="11" customWidth="1"/>
    <col min="1296" max="1297" width="1.8984375" style="11" customWidth="1"/>
    <col min="1298" max="1298" width="11" style="11" customWidth="1"/>
    <col min="1299" max="1299" width="1.59765625" style="11" customWidth="1"/>
    <col min="1300" max="1301" width="1.8984375" style="11" customWidth="1"/>
    <col min="1302" max="1303" width="4.5" style="11" customWidth="1"/>
    <col min="1304" max="1304" width="6" style="11" customWidth="1"/>
    <col min="1305" max="1305" width="11.09765625" style="11" customWidth="1"/>
    <col min="1306" max="1536" width="9" style="11"/>
    <col min="1537" max="1537" width="1.8984375" style="11" customWidth="1"/>
    <col min="1538" max="1538" width="11" style="11" bestFit="1" customWidth="1"/>
    <col min="1539" max="1539" width="1.8984375" style="11" customWidth="1"/>
    <col min="1540" max="1540" width="11" style="11" customWidth="1"/>
    <col min="1541" max="1541" width="1.8984375" style="11" customWidth="1"/>
    <col min="1542" max="1542" width="6" style="11" customWidth="1"/>
    <col min="1543" max="1544" width="1.8984375" style="11" customWidth="1"/>
    <col min="1545" max="1545" width="11.09765625" style="11" customWidth="1"/>
    <col min="1546" max="1547" width="1.8984375" style="11" customWidth="1"/>
    <col min="1548" max="1548" width="6" style="11" customWidth="1"/>
    <col min="1549" max="1550" width="1.8984375" style="11" customWidth="1"/>
    <col min="1551" max="1551" width="11" style="11" customWidth="1"/>
    <col min="1552" max="1553" width="1.8984375" style="11" customWidth="1"/>
    <col min="1554" max="1554" width="11" style="11" customWidth="1"/>
    <col min="1555" max="1555" width="1.59765625" style="11" customWidth="1"/>
    <col min="1556" max="1557" width="1.8984375" style="11" customWidth="1"/>
    <col min="1558" max="1559" width="4.5" style="11" customWidth="1"/>
    <col min="1560" max="1560" width="6" style="11" customWidth="1"/>
    <col min="1561" max="1561" width="11.09765625" style="11" customWidth="1"/>
    <col min="1562" max="1792" width="9" style="11"/>
    <col min="1793" max="1793" width="1.8984375" style="11" customWidth="1"/>
    <col min="1794" max="1794" width="11" style="11" bestFit="1" customWidth="1"/>
    <col min="1795" max="1795" width="1.8984375" style="11" customWidth="1"/>
    <col min="1796" max="1796" width="11" style="11" customWidth="1"/>
    <col min="1797" max="1797" width="1.8984375" style="11" customWidth="1"/>
    <col min="1798" max="1798" width="6" style="11" customWidth="1"/>
    <col min="1799" max="1800" width="1.8984375" style="11" customWidth="1"/>
    <col min="1801" max="1801" width="11.09765625" style="11" customWidth="1"/>
    <col min="1802" max="1803" width="1.8984375" style="11" customWidth="1"/>
    <col min="1804" max="1804" width="6" style="11" customWidth="1"/>
    <col min="1805" max="1806" width="1.8984375" style="11" customWidth="1"/>
    <col min="1807" max="1807" width="11" style="11" customWidth="1"/>
    <col min="1808" max="1809" width="1.8984375" style="11" customWidth="1"/>
    <col min="1810" max="1810" width="11" style="11" customWidth="1"/>
    <col min="1811" max="1811" width="1.59765625" style="11" customWidth="1"/>
    <col min="1812" max="1813" width="1.8984375" style="11" customWidth="1"/>
    <col min="1814" max="1815" width="4.5" style="11" customWidth="1"/>
    <col min="1816" max="1816" width="6" style="11" customWidth="1"/>
    <col min="1817" max="1817" width="11.09765625" style="11" customWidth="1"/>
    <col min="1818" max="2048" width="9" style="11"/>
    <col min="2049" max="2049" width="1.8984375" style="11" customWidth="1"/>
    <col min="2050" max="2050" width="11" style="11" bestFit="1" customWidth="1"/>
    <col min="2051" max="2051" width="1.8984375" style="11" customWidth="1"/>
    <col min="2052" max="2052" width="11" style="11" customWidth="1"/>
    <col min="2053" max="2053" width="1.8984375" style="11" customWidth="1"/>
    <col min="2054" max="2054" width="6" style="11" customWidth="1"/>
    <col min="2055" max="2056" width="1.8984375" style="11" customWidth="1"/>
    <col min="2057" max="2057" width="11.09765625" style="11" customWidth="1"/>
    <col min="2058" max="2059" width="1.8984375" style="11" customWidth="1"/>
    <col min="2060" max="2060" width="6" style="11" customWidth="1"/>
    <col min="2061" max="2062" width="1.8984375" style="11" customWidth="1"/>
    <col min="2063" max="2063" width="11" style="11" customWidth="1"/>
    <col min="2064" max="2065" width="1.8984375" style="11" customWidth="1"/>
    <col min="2066" max="2066" width="11" style="11" customWidth="1"/>
    <col min="2067" max="2067" width="1.59765625" style="11" customWidth="1"/>
    <col min="2068" max="2069" width="1.8984375" style="11" customWidth="1"/>
    <col min="2070" max="2071" width="4.5" style="11" customWidth="1"/>
    <col min="2072" max="2072" width="6" style="11" customWidth="1"/>
    <col min="2073" max="2073" width="11.09765625" style="11" customWidth="1"/>
    <col min="2074" max="2304" width="9" style="11"/>
    <col min="2305" max="2305" width="1.8984375" style="11" customWidth="1"/>
    <col min="2306" max="2306" width="11" style="11" bestFit="1" customWidth="1"/>
    <col min="2307" max="2307" width="1.8984375" style="11" customWidth="1"/>
    <col min="2308" max="2308" width="11" style="11" customWidth="1"/>
    <col min="2309" max="2309" width="1.8984375" style="11" customWidth="1"/>
    <col min="2310" max="2310" width="6" style="11" customWidth="1"/>
    <col min="2311" max="2312" width="1.8984375" style="11" customWidth="1"/>
    <col min="2313" max="2313" width="11.09765625" style="11" customWidth="1"/>
    <col min="2314" max="2315" width="1.8984375" style="11" customWidth="1"/>
    <col min="2316" max="2316" width="6" style="11" customWidth="1"/>
    <col min="2317" max="2318" width="1.8984375" style="11" customWidth="1"/>
    <col min="2319" max="2319" width="11" style="11" customWidth="1"/>
    <col min="2320" max="2321" width="1.8984375" style="11" customWidth="1"/>
    <col min="2322" max="2322" width="11" style="11" customWidth="1"/>
    <col min="2323" max="2323" width="1.59765625" style="11" customWidth="1"/>
    <col min="2324" max="2325" width="1.8984375" style="11" customWidth="1"/>
    <col min="2326" max="2327" width="4.5" style="11" customWidth="1"/>
    <col min="2328" max="2328" width="6" style="11" customWidth="1"/>
    <col min="2329" max="2329" width="11.09765625" style="11" customWidth="1"/>
    <col min="2330" max="2560" width="9" style="11"/>
    <col min="2561" max="2561" width="1.8984375" style="11" customWidth="1"/>
    <col min="2562" max="2562" width="11" style="11" bestFit="1" customWidth="1"/>
    <col min="2563" max="2563" width="1.8984375" style="11" customWidth="1"/>
    <col min="2564" max="2564" width="11" style="11" customWidth="1"/>
    <col min="2565" max="2565" width="1.8984375" style="11" customWidth="1"/>
    <col min="2566" max="2566" width="6" style="11" customWidth="1"/>
    <col min="2567" max="2568" width="1.8984375" style="11" customWidth="1"/>
    <col min="2569" max="2569" width="11.09765625" style="11" customWidth="1"/>
    <col min="2570" max="2571" width="1.8984375" style="11" customWidth="1"/>
    <col min="2572" max="2572" width="6" style="11" customWidth="1"/>
    <col min="2573" max="2574" width="1.8984375" style="11" customWidth="1"/>
    <col min="2575" max="2575" width="11" style="11" customWidth="1"/>
    <col min="2576" max="2577" width="1.8984375" style="11" customWidth="1"/>
    <col min="2578" max="2578" width="11" style="11" customWidth="1"/>
    <col min="2579" max="2579" width="1.59765625" style="11" customWidth="1"/>
    <col min="2580" max="2581" width="1.8984375" style="11" customWidth="1"/>
    <col min="2582" max="2583" width="4.5" style="11" customWidth="1"/>
    <col min="2584" max="2584" width="6" style="11" customWidth="1"/>
    <col min="2585" max="2585" width="11.09765625" style="11" customWidth="1"/>
    <col min="2586" max="2816" width="9" style="11"/>
    <col min="2817" max="2817" width="1.8984375" style="11" customWidth="1"/>
    <col min="2818" max="2818" width="11" style="11" bestFit="1" customWidth="1"/>
    <col min="2819" max="2819" width="1.8984375" style="11" customWidth="1"/>
    <col min="2820" max="2820" width="11" style="11" customWidth="1"/>
    <col min="2821" max="2821" width="1.8984375" style="11" customWidth="1"/>
    <col min="2822" max="2822" width="6" style="11" customWidth="1"/>
    <col min="2823" max="2824" width="1.8984375" style="11" customWidth="1"/>
    <col min="2825" max="2825" width="11.09765625" style="11" customWidth="1"/>
    <col min="2826" max="2827" width="1.8984375" style="11" customWidth="1"/>
    <col min="2828" max="2828" width="6" style="11" customWidth="1"/>
    <col min="2829" max="2830" width="1.8984375" style="11" customWidth="1"/>
    <col min="2831" max="2831" width="11" style="11" customWidth="1"/>
    <col min="2832" max="2833" width="1.8984375" style="11" customWidth="1"/>
    <col min="2834" max="2834" width="11" style="11" customWidth="1"/>
    <col min="2835" max="2835" width="1.59765625" style="11" customWidth="1"/>
    <col min="2836" max="2837" width="1.8984375" style="11" customWidth="1"/>
    <col min="2838" max="2839" width="4.5" style="11" customWidth="1"/>
    <col min="2840" max="2840" width="6" style="11" customWidth="1"/>
    <col min="2841" max="2841" width="11.09765625" style="11" customWidth="1"/>
    <col min="2842" max="3072" width="9" style="11"/>
    <col min="3073" max="3073" width="1.8984375" style="11" customWidth="1"/>
    <col min="3074" max="3074" width="11" style="11" bestFit="1" customWidth="1"/>
    <col min="3075" max="3075" width="1.8984375" style="11" customWidth="1"/>
    <col min="3076" max="3076" width="11" style="11" customWidth="1"/>
    <col min="3077" max="3077" width="1.8984375" style="11" customWidth="1"/>
    <col min="3078" max="3078" width="6" style="11" customWidth="1"/>
    <col min="3079" max="3080" width="1.8984375" style="11" customWidth="1"/>
    <col min="3081" max="3081" width="11.09765625" style="11" customWidth="1"/>
    <col min="3082" max="3083" width="1.8984375" style="11" customWidth="1"/>
    <col min="3084" max="3084" width="6" style="11" customWidth="1"/>
    <col min="3085" max="3086" width="1.8984375" style="11" customWidth="1"/>
    <col min="3087" max="3087" width="11" style="11" customWidth="1"/>
    <col min="3088" max="3089" width="1.8984375" style="11" customWidth="1"/>
    <col min="3090" max="3090" width="11" style="11" customWidth="1"/>
    <col min="3091" max="3091" width="1.59765625" style="11" customWidth="1"/>
    <col min="3092" max="3093" width="1.8984375" style="11" customWidth="1"/>
    <col min="3094" max="3095" width="4.5" style="11" customWidth="1"/>
    <col min="3096" max="3096" width="6" style="11" customWidth="1"/>
    <col min="3097" max="3097" width="11.09765625" style="11" customWidth="1"/>
    <col min="3098" max="3328" width="9" style="11"/>
    <col min="3329" max="3329" width="1.8984375" style="11" customWidth="1"/>
    <col min="3330" max="3330" width="11" style="11" bestFit="1" customWidth="1"/>
    <col min="3331" max="3331" width="1.8984375" style="11" customWidth="1"/>
    <col min="3332" max="3332" width="11" style="11" customWidth="1"/>
    <col min="3333" max="3333" width="1.8984375" style="11" customWidth="1"/>
    <col min="3334" max="3334" width="6" style="11" customWidth="1"/>
    <col min="3335" max="3336" width="1.8984375" style="11" customWidth="1"/>
    <col min="3337" max="3337" width="11.09765625" style="11" customWidth="1"/>
    <col min="3338" max="3339" width="1.8984375" style="11" customWidth="1"/>
    <col min="3340" max="3340" width="6" style="11" customWidth="1"/>
    <col min="3341" max="3342" width="1.8984375" style="11" customWidth="1"/>
    <col min="3343" max="3343" width="11" style="11" customWidth="1"/>
    <col min="3344" max="3345" width="1.8984375" style="11" customWidth="1"/>
    <col min="3346" max="3346" width="11" style="11" customWidth="1"/>
    <col min="3347" max="3347" width="1.59765625" style="11" customWidth="1"/>
    <col min="3348" max="3349" width="1.8984375" style="11" customWidth="1"/>
    <col min="3350" max="3351" width="4.5" style="11" customWidth="1"/>
    <col min="3352" max="3352" width="6" style="11" customWidth="1"/>
    <col min="3353" max="3353" width="11.09765625" style="11" customWidth="1"/>
    <col min="3354" max="3584" width="9" style="11"/>
    <col min="3585" max="3585" width="1.8984375" style="11" customWidth="1"/>
    <col min="3586" max="3586" width="11" style="11" bestFit="1" customWidth="1"/>
    <col min="3587" max="3587" width="1.8984375" style="11" customWidth="1"/>
    <col min="3588" max="3588" width="11" style="11" customWidth="1"/>
    <col min="3589" max="3589" width="1.8984375" style="11" customWidth="1"/>
    <col min="3590" max="3590" width="6" style="11" customWidth="1"/>
    <col min="3591" max="3592" width="1.8984375" style="11" customWidth="1"/>
    <col min="3593" max="3593" width="11.09765625" style="11" customWidth="1"/>
    <col min="3594" max="3595" width="1.8984375" style="11" customWidth="1"/>
    <col min="3596" max="3596" width="6" style="11" customWidth="1"/>
    <col min="3597" max="3598" width="1.8984375" style="11" customWidth="1"/>
    <col min="3599" max="3599" width="11" style="11" customWidth="1"/>
    <col min="3600" max="3601" width="1.8984375" style="11" customWidth="1"/>
    <col min="3602" max="3602" width="11" style="11" customWidth="1"/>
    <col min="3603" max="3603" width="1.59765625" style="11" customWidth="1"/>
    <col min="3604" max="3605" width="1.8984375" style="11" customWidth="1"/>
    <col min="3606" max="3607" width="4.5" style="11" customWidth="1"/>
    <col min="3608" max="3608" width="6" style="11" customWidth="1"/>
    <col min="3609" max="3609" width="11.09765625" style="11" customWidth="1"/>
    <col min="3610" max="3840" width="9" style="11"/>
    <col min="3841" max="3841" width="1.8984375" style="11" customWidth="1"/>
    <col min="3842" max="3842" width="11" style="11" bestFit="1" customWidth="1"/>
    <col min="3843" max="3843" width="1.8984375" style="11" customWidth="1"/>
    <col min="3844" max="3844" width="11" style="11" customWidth="1"/>
    <col min="3845" max="3845" width="1.8984375" style="11" customWidth="1"/>
    <col min="3846" max="3846" width="6" style="11" customWidth="1"/>
    <col min="3847" max="3848" width="1.8984375" style="11" customWidth="1"/>
    <col min="3849" max="3849" width="11.09765625" style="11" customWidth="1"/>
    <col min="3850" max="3851" width="1.8984375" style="11" customWidth="1"/>
    <col min="3852" max="3852" width="6" style="11" customWidth="1"/>
    <col min="3853" max="3854" width="1.8984375" style="11" customWidth="1"/>
    <col min="3855" max="3855" width="11" style="11" customWidth="1"/>
    <col min="3856" max="3857" width="1.8984375" style="11" customWidth="1"/>
    <col min="3858" max="3858" width="11" style="11" customWidth="1"/>
    <col min="3859" max="3859" width="1.59765625" style="11" customWidth="1"/>
    <col min="3860" max="3861" width="1.8984375" style="11" customWidth="1"/>
    <col min="3862" max="3863" width="4.5" style="11" customWidth="1"/>
    <col min="3864" max="3864" width="6" style="11" customWidth="1"/>
    <col min="3865" max="3865" width="11.09765625" style="11" customWidth="1"/>
    <col min="3866" max="4096" width="9" style="11"/>
    <col min="4097" max="4097" width="1.8984375" style="11" customWidth="1"/>
    <col min="4098" max="4098" width="11" style="11" bestFit="1" customWidth="1"/>
    <col min="4099" max="4099" width="1.8984375" style="11" customWidth="1"/>
    <col min="4100" max="4100" width="11" style="11" customWidth="1"/>
    <col min="4101" max="4101" width="1.8984375" style="11" customWidth="1"/>
    <col min="4102" max="4102" width="6" style="11" customWidth="1"/>
    <col min="4103" max="4104" width="1.8984375" style="11" customWidth="1"/>
    <col min="4105" max="4105" width="11.09765625" style="11" customWidth="1"/>
    <col min="4106" max="4107" width="1.8984375" style="11" customWidth="1"/>
    <col min="4108" max="4108" width="6" style="11" customWidth="1"/>
    <col min="4109" max="4110" width="1.8984375" style="11" customWidth="1"/>
    <col min="4111" max="4111" width="11" style="11" customWidth="1"/>
    <col min="4112" max="4113" width="1.8984375" style="11" customWidth="1"/>
    <col min="4114" max="4114" width="11" style="11" customWidth="1"/>
    <col min="4115" max="4115" width="1.59765625" style="11" customWidth="1"/>
    <col min="4116" max="4117" width="1.8984375" style="11" customWidth="1"/>
    <col min="4118" max="4119" width="4.5" style="11" customWidth="1"/>
    <col min="4120" max="4120" width="6" style="11" customWidth="1"/>
    <col min="4121" max="4121" width="11.09765625" style="11" customWidth="1"/>
    <col min="4122" max="4352" width="9" style="11"/>
    <col min="4353" max="4353" width="1.8984375" style="11" customWidth="1"/>
    <col min="4354" max="4354" width="11" style="11" bestFit="1" customWidth="1"/>
    <col min="4355" max="4355" width="1.8984375" style="11" customWidth="1"/>
    <col min="4356" max="4356" width="11" style="11" customWidth="1"/>
    <col min="4357" max="4357" width="1.8984375" style="11" customWidth="1"/>
    <col min="4358" max="4358" width="6" style="11" customWidth="1"/>
    <col min="4359" max="4360" width="1.8984375" style="11" customWidth="1"/>
    <col min="4361" max="4361" width="11.09765625" style="11" customWidth="1"/>
    <col min="4362" max="4363" width="1.8984375" style="11" customWidth="1"/>
    <col min="4364" max="4364" width="6" style="11" customWidth="1"/>
    <col min="4365" max="4366" width="1.8984375" style="11" customWidth="1"/>
    <col min="4367" max="4367" width="11" style="11" customWidth="1"/>
    <col min="4368" max="4369" width="1.8984375" style="11" customWidth="1"/>
    <col min="4370" max="4370" width="11" style="11" customWidth="1"/>
    <col min="4371" max="4371" width="1.59765625" style="11" customWidth="1"/>
    <col min="4372" max="4373" width="1.8984375" style="11" customWidth="1"/>
    <col min="4374" max="4375" width="4.5" style="11" customWidth="1"/>
    <col min="4376" max="4376" width="6" style="11" customWidth="1"/>
    <col min="4377" max="4377" width="11.09765625" style="11" customWidth="1"/>
    <col min="4378" max="4608" width="9" style="11"/>
    <col min="4609" max="4609" width="1.8984375" style="11" customWidth="1"/>
    <col min="4610" max="4610" width="11" style="11" bestFit="1" customWidth="1"/>
    <col min="4611" max="4611" width="1.8984375" style="11" customWidth="1"/>
    <col min="4612" max="4612" width="11" style="11" customWidth="1"/>
    <col min="4613" max="4613" width="1.8984375" style="11" customWidth="1"/>
    <col min="4614" max="4614" width="6" style="11" customWidth="1"/>
    <col min="4615" max="4616" width="1.8984375" style="11" customWidth="1"/>
    <col min="4617" max="4617" width="11.09765625" style="11" customWidth="1"/>
    <col min="4618" max="4619" width="1.8984375" style="11" customWidth="1"/>
    <col min="4620" max="4620" width="6" style="11" customWidth="1"/>
    <col min="4621" max="4622" width="1.8984375" style="11" customWidth="1"/>
    <col min="4623" max="4623" width="11" style="11" customWidth="1"/>
    <col min="4624" max="4625" width="1.8984375" style="11" customWidth="1"/>
    <col min="4626" max="4626" width="11" style="11" customWidth="1"/>
    <col min="4627" max="4627" width="1.59765625" style="11" customWidth="1"/>
    <col min="4628" max="4629" width="1.8984375" style="11" customWidth="1"/>
    <col min="4630" max="4631" width="4.5" style="11" customWidth="1"/>
    <col min="4632" max="4632" width="6" style="11" customWidth="1"/>
    <col min="4633" max="4633" width="11.09765625" style="11" customWidth="1"/>
    <col min="4634" max="4864" width="9" style="11"/>
    <col min="4865" max="4865" width="1.8984375" style="11" customWidth="1"/>
    <col min="4866" max="4866" width="11" style="11" bestFit="1" customWidth="1"/>
    <col min="4867" max="4867" width="1.8984375" style="11" customWidth="1"/>
    <col min="4868" max="4868" width="11" style="11" customWidth="1"/>
    <col min="4869" max="4869" width="1.8984375" style="11" customWidth="1"/>
    <col min="4870" max="4870" width="6" style="11" customWidth="1"/>
    <col min="4871" max="4872" width="1.8984375" style="11" customWidth="1"/>
    <col min="4873" max="4873" width="11.09765625" style="11" customWidth="1"/>
    <col min="4874" max="4875" width="1.8984375" style="11" customWidth="1"/>
    <col min="4876" max="4876" width="6" style="11" customWidth="1"/>
    <col min="4877" max="4878" width="1.8984375" style="11" customWidth="1"/>
    <col min="4879" max="4879" width="11" style="11" customWidth="1"/>
    <col min="4880" max="4881" width="1.8984375" style="11" customWidth="1"/>
    <col min="4882" max="4882" width="11" style="11" customWidth="1"/>
    <col min="4883" max="4883" width="1.59765625" style="11" customWidth="1"/>
    <col min="4884" max="4885" width="1.8984375" style="11" customWidth="1"/>
    <col min="4886" max="4887" width="4.5" style="11" customWidth="1"/>
    <col min="4888" max="4888" width="6" style="11" customWidth="1"/>
    <col min="4889" max="4889" width="11.09765625" style="11" customWidth="1"/>
    <col min="4890" max="5120" width="9" style="11"/>
    <col min="5121" max="5121" width="1.8984375" style="11" customWidth="1"/>
    <col min="5122" max="5122" width="11" style="11" bestFit="1" customWidth="1"/>
    <col min="5123" max="5123" width="1.8984375" style="11" customWidth="1"/>
    <col min="5124" max="5124" width="11" style="11" customWidth="1"/>
    <col min="5125" max="5125" width="1.8984375" style="11" customWidth="1"/>
    <col min="5126" max="5126" width="6" style="11" customWidth="1"/>
    <col min="5127" max="5128" width="1.8984375" style="11" customWidth="1"/>
    <col min="5129" max="5129" width="11.09765625" style="11" customWidth="1"/>
    <col min="5130" max="5131" width="1.8984375" style="11" customWidth="1"/>
    <col min="5132" max="5132" width="6" style="11" customWidth="1"/>
    <col min="5133" max="5134" width="1.8984375" style="11" customWidth="1"/>
    <col min="5135" max="5135" width="11" style="11" customWidth="1"/>
    <col min="5136" max="5137" width="1.8984375" style="11" customWidth="1"/>
    <col min="5138" max="5138" width="11" style="11" customWidth="1"/>
    <col min="5139" max="5139" width="1.59765625" style="11" customWidth="1"/>
    <col min="5140" max="5141" width="1.8984375" style="11" customWidth="1"/>
    <col min="5142" max="5143" width="4.5" style="11" customWidth="1"/>
    <col min="5144" max="5144" width="6" style="11" customWidth="1"/>
    <col min="5145" max="5145" width="11.09765625" style="11" customWidth="1"/>
    <col min="5146" max="5376" width="9" style="11"/>
    <col min="5377" max="5377" width="1.8984375" style="11" customWidth="1"/>
    <col min="5378" max="5378" width="11" style="11" bestFit="1" customWidth="1"/>
    <col min="5379" max="5379" width="1.8984375" style="11" customWidth="1"/>
    <col min="5380" max="5380" width="11" style="11" customWidth="1"/>
    <col min="5381" max="5381" width="1.8984375" style="11" customWidth="1"/>
    <col min="5382" max="5382" width="6" style="11" customWidth="1"/>
    <col min="5383" max="5384" width="1.8984375" style="11" customWidth="1"/>
    <col min="5385" max="5385" width="11.09765625" style="11" customWidth="1"/>
    <col min="5386" max="5387" width="1.8984375" style="11" customWidth="1"/>
    <col min="5388" max="5388" width="6" style="11" customWidth="1"/>
    <col min="5389" max="5390" width="1.8984375" style="11" customWidth="1"/>
    <col min="5391" max="5391" width="11" style="11" customWidth="1"/>
    <col min="5392" max="5393" width="1.8984375" style="11" customWidth="1"/>
    <col min="5394" max="5394" width="11" style="11" customWidth="1"/>
    <col min="5395" max="5395" width="1.59765625" style="11" customWidth="1"/>
    <col min="5396" max="5397" width="1.8984375" style="11" customWidth="1"/>
    <col min="5398" max="5399" width="4.5" style="11" customWidth="1"/>
    <col min="5400" max="5400" width="6" style="11" customWidth="1"/>
    <col min="5401" max="5401" width="11.09765625" style="11" customWidth="1"/>
    <col min="5402" max="5632" width="9" style="11"/>
    <col min="5633" max="5633" width="1.8984375" style="11" customWidth="1"/>
    <col min="5634" max="5634" width="11" style="11" bestFit="1" customWidth="1"/>
    <col min="5635" max="5635" width="1.8984375" style="11" customWidth="1"/>
    <col min="5636" max="5636" width="11" style="11" customWidth="1"/>
    <col min="5637" max="5637" width="1.8984375" style="11" customWidth="1"/>
    <col min="5638" max="5638" width="6" style="11" customWidth="1"/>
    <col min="5639" max="5640" width="1.8984375" style="11" customWidth="1"/>
    <col min="5641" max="5641" width="11.09765625" style="11" customWidth="1"/>
    <col min="5642" max="5643" width="1.8984375" style="11" customWidth="1"/>
    <col min="5644" max="5644" width="6" style="11" customWidth="1"/>
    <col min="5645" max="5646" width="1.8984375" style="11" customWidth="1"/>
    <col min="5647" max="5647" width="11" style="11" customWidth="1"/>
    <col min="5648" max="5649" width="1.8984375" style="11" customWidth="1"/>
    <col min="5650" max="5650" width="11" style="11" customWidth="1"/>
    <col min="5651" max="5651" width="1.59765625" style="11" customWidth="1"/>
    <col min="5652" max="5653" width="1.8984375" style="11" customWidth="1"/>
    <col min="5654" max="5655" width="4.5" style="11" customWidth="1"/>
    <col min="5656" max="5656" width="6" style="11" customWidth="1"/>
    <col min="5657" max="5657" width="11.09765625" style="11" customWidth="1"/>
    <col min="5658" max="5888" width="9" style="11"/>
    <col min="5889" max="5889" width="1.8984375" style="11" customWidth="1"/>
    <col min="5890" max="5890" width="11" style="11" bestFit="1" customWidth="1"/>
    <col min="5891" max="5891" width="1.8984375" style="11" customWidth="1"/>
    <col min="5892" max="5892" width="11" style="11" customWidth="1"/>
    <col min="5893" max="5893" width="1.8984375" style="11" customWidth="1"/>
    <col min="5894" max="5894" width="6" style="11" customWidth="1"/>
    <col min="5895" max="5896" width="1.8984375" style="11" customWidth="1"/>
    <col min="5897" max="5897" width="11.09765625" style="11" customWidth="1"/>
    <col min="5898" max="5899" width="1.8984375" style="11" customWidth="1"/>
    <col min="5900" max="5900" width="6" style="11" customWidth="1"/>
    <col min="5901" max="5902" width="1.8984375" style="11" customWidth="1"/>
    <col min="5903" max="5903" width="11" style="11" customWidth="1"/>
    <col min="5904" max="5905" width="1.8984375" style="11" customWidth="1"/>
    <col min="5906" max="5906" width="11" style="11" customWidth="1"/>
    <col min="5907" max="5907" width="1.59765625" style="11" customWidth="1"/>
    <col min="5908" max="5909" width="1.8984375" style="11" customWidth="1"/>
    <col min="5910" max="5911" width="4.5" style="11" customWidth="1"/>
    <col min="5912" max="5912" width="6" style="11" customWidth="1"/>
    <col min="5913" max="5913" width="11.09765625" style="11" customWidth="1"/>
    <col min="5914" max="6144" width="9" style="11"/>
    <col min="6145" max="6145" width="1.8984375" style="11" customWidth="1"/>
    <col min="6146" max="6146" width="11" style="11" bestFit="1" customWidth="1"/>
    <col min="6147" max="6147" width="1.8984375" style="11" customWidth="1"/>
    <col min="6148" max="6148" width="11" style="11" customWidth="1"/>
    <col min="6149" max="6149" width="1.8984375" style="11" customWidth="1"/>
    <col min="6150" max="6150" width="6" style="11" customWidth="1"/>
    <col min="6151" max="6152" width="1.8984375" style="11" customWidth="1"/>
    <col min="6153" max="6153" width="11.09765625" style="11" customWidth="1"/>
    <col min="6154" max="6155" width="1.8984375" style="11" customWidth="1"/>
    <col min="6156" max="6156" width="6" style="11" customWidth="1"/>
    <col min="6157" max="6158" width="1.8984375" style="11" customWidth="1"/>
    <col min="6159" max="6159" width="11" style="11" customWidth="1"/>
    <col min="6160" max="6161" width="1.8984375" style="11" customWidth="1"/>
    <col min="6162" max="6162" width="11" style="11" customWidth="1"/>
    <col min="6163" max="6163" width="1.59765625" style="11" customWidth="1"/>
    <col min="6164" max="6165" width="1.8984375" style="11" customWidth="1"/>
    <col min="6166" max="6167" width="4.5" style="11" customWidth="1"/>
    <col min="6168" max="6168" width="6" style="11" customWidth="1"/>
    <col min="6169" max="6169" width="11.09765625" style="11" customWidth="1"/>
    <col min="6170" max="6400" width="9" style="11"/>
    <col min="6401" max="6401" width="1.8984375" style="11" customWidth="1"/>
    <col min="6402" max="6402" width="11" style="11" bestFit="1" customWidth="1"/>
    <col min="6403" max="6403" width="1.8984375" style="11" customWidth="1"/>
    <col min="6404" max="6404" width="11" style="11" customWidth="1"/>
    <col min="6405" max="6405" width="1.8984375" style="11" customWidth="1"/>
    <col min="6406" max="6406" width="6" style="11" customWidth="1"/>
    <col min="6407" max="6408" width="1.8984375" style="11" customWidth="1"/>
    <col min="6409" max="6409" width="11.09765625" style="11" customWidth="1"/>
    <col min="6410" max="6411" width="1.8984375" style="11" customWidth="1"/>
    <col min="6412" max="6412" width="6" style="11" customWidth="1"/>
    <col min="6413" max="6414" width="1.8984375" style="11" customWidth="1"/>
    <col min="6415" max="6415" width="11" style="11" customWidth="1"/>
    <col min="6416" max="6417" width="1.8984375" style="11" customWidth="1"/>
    <col min="6418" max="6418" width="11" style="11" customWidth="1"/>
    <col min="6419" max="6419" width="1.59765625" style="11" customWidth="1"/>
    <col min="6420" max="6421" width="1.8984375" style="11" customWidth="1"/>
    <col min="6422" max="6423" width="4.5" style="11" customWidth="1"/>
    <col min="6424" max="6424" width="6" style="11" customWidth="1"/>
    <col min="6425" max="6425" width="11.09765625" style="11" customWidth="1"/>
    <col min="6426" max="6656" width="9" style="11"/>
    <col min="6657" max="6657" width="1.8984375" style="11" customWidth="1"/>
    <col min="6658" max="6658" width="11" style="11" bestFit="1" customWidth="1"/>
    <col min="6659" max="6659" width="1.8984375" style="11" customWidth="1"/>
    <col min="6660" max="6660" width="11" style="11" customWidth="1"/>
    <col min="6661" max="6661" width="1.8984375" style="11" customWidth="1"/>
    <col min="6662" max="6662" width="6" style="11" customWidth="1"/>
    <col min="6663" max="6664" width="1.8984375" style="11" customWidth="1"/>
    <col min="6665" max="6665" width="11.09765625" style="11" customWidth="1"/>
    <col min="6666" max="6667" width="1.8984375" style="11" customWidth="1"/>
    <col min="6668" max="6668" width="6" style="11" customWidth="1"/>
    <col min="6669" max="6670" width="1.8984375" style="11" customWidth="1"/>
    <col min="6671" max="6671" width="11" style="11" customWidth="1"/>
    <col min="6672" max="6673" width="1.8984375" style="11" customWidth="1"/>
    <col min="6674" max="6674" width="11" style="11" customWidth="1"/>
    <col min="6675" max="6675" width="1.59765625" style="11" customWidth="1"/>
    <col min="6676" max="6677" width="1.8984375" style="11" customWidth="1"/>
    <col min="6678" max="6679" width="4.5" style="11" customWidth="1"/>
    <col min="6680" max="6680" width="6" style="11" customWidth="1"/>
    <col min="6681" max="6681" width="11.09765625" style="11" customWidth="1"/>
    <col min="6682" max="6912" width="9" style="11"/>
    <col min="6913" max="6913" width="1.8984375" style="11" customWidth="1"/>
    <col min="6914" max="6914" width="11" style="11" bestFit="1" customWidth="1"/>
    <col min="6915" max="6915" width="1.8984375" style="11" customWidth="1"/>
    <col min="6916" max="6916" width="11" style="11" customWidth="1"/>
    <col min="6917" max="6917" width="1.8984375" style="11" customWidth="1"/>
    <col min="6918" max="6918" width="6" style="11" customWidth="1"/>
    <col min="6919" max="6920" width="1.8984375" style="11" customWidth="1"/>
    <col min="6921" max="6921" width="11.09765625" style="11" customWidth="1"/>
    <col min="6922" max="6923" width="1.8984375" style="11" customWidth="1"/>
    <col min="6924" max="6924" width="6" style="11" customWidth="1"/>
    <col min="6925" max="6926" width="1.8984375" style="11" customWidth="1"/>
    <col min="6927" max="6927" width="11" style="11" customWidth="1"/>
    <col min="6928" max="6929" width="1.8984375" style="11" customWidth="1"/>
    <col min="6930" max="6930" width="11" style="11" customWidth="1"/>
    <col min="6931" max="6931" width="1.59765625" style="11" customWidth="1"/>
    <col min="6932" max="6933" width="1.8984375" style="11" customWidth="1"/>
    <col min="6934" max="6935" width="4.5" style="11" customWidth="1"/>
    <col min="6936" max="6936" width="6" style="11" customWidth="1"/>
    <col min="6937" max="6937" width="11.09765625" style="11" customWidth="1"/>
    <col min="6938" max="7168" width="9" style="11"/>
    <col min="7169" max="7169" width="1.8984375" style="11" customWidth="1"/>
    <col min="7170" max="7170" width="11" style="11" bestFit="1" customWidth="1"/>
    <col min="7171" max="7171" width="1.8984375" style="11" customWidth="1"/>
    <col min="7172" max="7172" width="11" style="11" customWidth="1"/>
    <col min="7173" max="7173" width="1.8984375" style="11" customWidth="1"/>
    <col min="7174" max="7174" width="6" style="11" customWidth="1"/>
    <col min="7175" max="7176" width="1.8984375" style="11" customWidth="1"/>
    <col min="7177" max="7177" width="11.09765625" style="11" customWidth="1"/>
    <col min="7178" max="7179" width="1.8984375" style="11" customWidth="1"/>
    <col min="7180" max="7180" width="6" style="11" customWidth="1"/>
    <col min="7181" max="7182" width="1.8984375" style="11" customWidth="1"/>
    <col min="7183" max="7183" width="11" style="11" customWidth="1"/>
    <col min="7184" max="7185" width="1.8984375" style="11" customWidth="1"/>
    <col min="7186" max="7186" width="11" style="11" customWidth="1"/>
    <col min="7187" max="7187" width="1.59765625" style="11" customWidth="1"/>
    <col min="7188" max="7189" width="1.8984375" style="11" customWidth="1"/>
    <col min="7190" max="7191" width="4.5" style="11" customWidth="1"/>
    <col min="7192" max="7192" width="6" style="11" customWidth="1"/>
    <col min="7193" max="7193" width="11.09765625" style="11" customWidth="1"/>
    <col min="7194" max="7424" width="9" style="11"/>
    <col min="7425" max="7425" width="1.8984375" style="11" customWidth="1"/>
    <col min="7426" max="7426" width="11" style="11" bestFit="1" customWidth="1"/>
    <col min="7427" max="7427" width="1.8984375" style="11" customWidth="1"/>
    <col min="7428" max="7428" width="11" style="11" customWidth="1"/>
    <col min="7429" max="7429" width="1.8984375" style="11" customWidth="1"/>
    <col min="7430" max="7430" width="6" style="11" customWidth="1"/>
    <col min="7431" max="7432" width="1.8984375" style="11" customWidth="1"/>
    <col min="7433" max="7433" width="11.09765625" style="11" customWidth="1"/>
    <col min="7434" max="7435" width="1.8984375" style="11" customWidth="1"/>
    <col min="7436" max="7436" width="6" style="11" customWidth="1"/>
    <col min="7437" max="7438" width="1.8984375" style="11" customWidth="1"/>
    <col min="7439" max="7439" width="11" style="11" customWidth="1"/>
    <col min="7440" max="7441" width="1.8984375" style="11" customWidth="1"/>
    <col min="7442" max="7442" width="11" style="11" customWidth="1"/>
    <col min="7443" max="7443" width="1.59765625" style="11" customWidth="1"/>
    <col min="7444" max="7445" width="1.8984375" style="11" customWidth="1"/>
    <col min="7446" max="7447" width="4.5" style="11" customWidth="1"/>
    <col min="7448" max="7448" width="6" style="11" customWidth="1"/>
    <col min="7449" max="7449" width="11.09765625" style="11" customWidth="1"/>
    <col min="7450" max="7680" width="9" style="11"/>
    <col min="7681" max="7681" width="1.8984375" style="11" customWidth="1"/>
    <col min="7682" max="7682" width="11" style="11" bestFit="1" customWidth="1"/>
    <col min="7683" max="7683" width="1.8984375" style="11" customWidth="1"/>
    <col min="7684" max="7684" width="11" style="11" customWidth="1"/>
    <col min="7685" max="7685" width="1.8984375" style="11" customWidth="1"/>
    <col min="7686" max="7686" width="6" style="11" customWidth="1"/>
    <col min="7687" max="7688" width="1.8984375" style="11" customWidth="1"/>
    <col min="7689" max="7689" width="11.09765625" style="11" customWidth="1"/>
    <col min="7690" max="7691" width="1.8984375" style="11" customWidth="1"/>
    <col min="7692" max="7692" width="6" style="11" customWidth="1"/>
    <col min="7693" max="7694" width="1.8984375" style="11" customWidth="1"/>
    <col min="7695" max="7695" width="11" style="11" customWidth="1"/>
    <col min="7696" max="7697" width="1.8984375" style="11" customWidth="1"/>
    <col min="7698" max="7698" width="11" style="11" customWidth="1"/>
    <col min="7699" max="7699" width="1.59765625" style="11" customWidth="1"/>
    <col min="7700" max="7701" width="1.8984375" style="11" customWidth="1"/>
    <col min="7702" max="7703" width="4.5" style="11" customWidth="1"/>
    <col min="7704" max="7704" width="6" style="11" customWidth="1"/>
    <col min="7705" max="7705" width="11.09765625" style="11" customWidth="1"/>
    <col min="7706" max="7936" width="9" style="11"/>
    <col min="7937" max="7937" width="1.8984375" style="11" customWidth="1"/>
    <col min="7938" max="7938" width="11" style="11" bestFit="1" customWidth="1"/>
    <col min="7939" max="7939" width="1.8984375" style="11" customWidth="1"/>
    <col min="7940" max="7940" width="11" style="11" customWidth="1"/>
    <col min="7941" max="7941" width="1.8984375" style="11" customWidth="1"/>
    <col min="7942" max="7942" width="6" style="11" customWidth="1"/>
    <col min="7943" max="7944" width="1.8984375" style="11" customWidth="1"/>
    <col min="7945" max="7945" width="11.09765625" style="11" customWidth="1"/>
    <col min="7946" max="7947" width="1.8984375" style="11" customWidth="1"/>
    <col min="7948" max="7948" width="6" style="11" customWidth="1"/>
    <col min="7949" max="7950" width="1.8984375" style="11" customWidth="1"/>
    <col min="7951" max="7951" width="11" style="11" customWidth="1"/>
    <col min="7952" max="7953" width="1.8984375" style="11" customWidth="1"/>
    <col min="7954" max="7954" width="11" style="11" customWidth="1"/>
    <col min="7955" max="7955" width="1.59765625" style="11" customWidth="1"/>
    <col min="7956" max="7957" width="1.8984375" style="11" customWidth="1"/>
    <col min="7958" max="7959" width="4.5" style="11" customWidth="1"/>
    <col min="7960" max="7960" width="6" style="11" customWidth="1"/>
    <col min="7961" max="7961" width="11.09765625" style="11" customWidth="1"/>
    <col min="7962" max="8192" width="9" style="11"/>
    <col min="8193" max="8193" width="1.8984375" style="11" customWidth="1"/>
    <col min="8194" max="8194" width="11" style="11" bestFit="1" customWidth="1"/>
    <col min="8195" max="8195" width="1.8984375" style="11" customWidth="1"/>
    <col min="8196" max="8196" width="11" style="11" customWidth="1"/>
    <col min="8197" max="8197" width="1.8984375" style="11" customWidth="1"/>
    <col min="8198" max="8198" width="6" style="11" customWidth="1"/>
    <col min="8199" max="8200" width="1.8984375" style="11" customWidth="1"/>
    <col min="8201" max="8201" width="11.09765625" style="11" customWidth="1"/>
    <col min="8202" max="8203" width="1.8984375" style="11" customWidth="1"/>
    <col min="8204" max="8204" width="6" style="11" customWidth="1"/>
    <col min="8205" max="8206" width="1.8984375" style="11" customWidth="1"/>
    <col min="8207" max="8207" width="11" style="11" customWidth="1"/>
    <col min="8208" max="8209" width="1.8984375" style="11" customWidth="1"/>
    <col min="8210" max="8210" width="11" style="11" customWidth="1"/>
    <col min="8211" max="8211" width="1.59765625" style="11" customWidth="1"/>
    <col min="8212" max="8213" width="1.8984375" style="11" customWidth="1"/>
    <col min="8214" max="8215" width="4.5" style="11" customWidth="1"/>
    <col min="8216" max="8216" width="6" style="11" customWidth="1"/>
    <col min="8217" max="8217" width="11.09765625" style="11" customWidth="1"/>
    <col min="8218" max="8448" width="9" style="11"/>
    <col min="8449" max="8449" width="1.8984375" style="11" customWidth="1"/>
    <col min="8450" max="8450" width="11" style="11" bestFit="1" customWidth="1"/>
    <col min="8451" max="8451" width="1.8984375" style="11" customWidth="1"/>
    <col min="8452" max="8452" width="11" style="11" customWidth="1"/>
    <col min="8453" max="8453" width="1.8984375" style="11" customWidth="1"/>
    <col min="8454" max="8454" width="6" style="11" customWidth="1"/>
    <col min="8455" max="8456" width="1.8984375" style="11" customWidth="1"/>
    <col min="8457" max="8457" width="11.09765625" style="11" customWidth="1"/>
    <col min="8458" max="8459" width="1.8984375" style="11" customWidth="1"/>
    <col min="8460" max="8460" width="6" style="11" customWidth="1"/>
    <col min="8461" max="8462" width="1.8984375" style="11" customWidth="1"/>
    <col min="8463" max="8463" width="11" style="11" customWidth="1"/>
    <col min="8464" max="8465" width="1.8984375" style="11" customWidth="1"/>
    <col min="8466" max="8466" width="11" style="11" customWidth="1"/>
    <col min="8467" max="8467" width="1.59765625" style="11" customWidth="1"/>
    <col min="8468" max="8469" width="1.8984375" style="11" customWidth="1"/>
    <col min="8470" max="8471" width="4.5" style="11" customWidth="1"/>
    <col min="8472" max="8472" width="6" style="11" customWidth="1"/>
    <col min="8473" max="8473" width="11.09765625" style="11" customWidth="1"/>
    <col min="8474" max="8704" width="9" style="11"/>
    <col min="8705" max="8705" width="1.8984375" style="11" customWidth="1"/>
    <col min="8706" max="8706" width="11" style="11" bestFit="1" customWidth="1"/>
    <col min="8707" max="8707" width="1.8984375" style="11" customWidth="1"/>
    <col min="8708" max="8708" width="11" style="11" customWidth="1"/>
    <col min="8709" max="8709" width="1.8984375" style="11" customWidth="1"/>
    <col min="8710" max="8710" width="6" style="11" customWidth="1"/>
    <col min="8711" max="8712" width="1.8984375" style="11" customWidth="1"/>
    <col min="8713" max="8713" width="11.09765625" style="11" customWidth="1"/>
    <col min="8714" max="8715" width="1.8984375" style="11" customWidth="1"/>
    <col min="8716" max="8716" width="6" style="11" customWidth="1"/>
    <col min="8717" max="8718" width="1.8984375" style="11" customWidth="1"/>
    <col min="8719" max="8719" width="11" style="11" customWidth="1"/>
    <col min="8720" max="8721" width="1.8984375" style="11" customWidth="1"/>
    <col min="8722" max="8722" width="11" style="11" customWidth="1"/>
    <col min="8723" max="8723" width="1.59765625" style="11" customWidth="1"/>
    <col min="8724" max="8725" width="1.8984375" style="11" customWidth="1"/>
    <col min="8726" max="8727" width="4.5" style="11" customWidth="1"/>
    <col min="8728" max="8728" width="6" style="11" customWidth="1"/>
    <col min="8729" max="8729" width="11.09765625" style="11" customWidth="1"/>
    <col min="8730" max="8960" width="9" style="11"/>
    <col min="8961" max="8961" width="1.8984375" style="11" customWidth="1"/>
    <col min="8962" max="8962" width="11" style="11" bestFit="1" customWidth="1"/>
    <col min="8963" max="8963" width="1.8984375" style="11" customWidth="1"/>
    <col min="8964" max="8964" width="11" style="11" customWidth="1"/>
    <col min="8965" max="8965" width="1.8984375" style="11" customWidth="1"/>
    <col min="8966" max="8966" width="6" style="11" customWidth="1"/>
    <col min="8967" max="8968" width="1.8984375" style="11" customWidth="1"/>
    <col min="8969" max="8969" width="11.09765625" style="11" customWidth="1"/>
    <col min="8970" max="8971" width="1.8984375" style="11" customWidth="1"/>
    <col min="8972" max="8972" width="6" style="11" customWidth="1"/>
    <col min="8973" max="8974" width="1.8984375" style="11" customWidth="1"/>
    <col min="8975" max="8975" width="11" style="11" customWidth="1"/>
    <col min="8976" max="8977" width="1.8984375" style="11" customWidth="1"/>
    <col min="8978" max="8978" width="11" style="11" customWidth="1"/>
    <col min="8979" max="8979" width="1.59765625" style="11" customWidth="1"/>
    <col min="8980" max="8981" width="1.8984375" style="11" customWidth="1"/>
    <col min="8982" max="8983" width="4.5" style="11" customWidth="1"/>
    <col min="8984" max="8984" width="6" style="11" customWidth="1"/>
    <col min="8985" max="8985" width="11.09765625" style="11" customWidth="1"/>
    <col min="8986" max="9216" width="9" style="11"/>
    <col min="9217" max="9217" width="1.8984375" style="11" customWidth="1"/>
    <col min="9218" max="9218" width="11" style="11" bestFit="1" customWidth="1"/>
    <col min="9219" max="9219" width="1.8984375" style="11" customWidth="1"/>
    <col min="9220" max="9220" width="11" style="11" customWidth="1"/>
    <col min="9221" max="9221" width="1.8984375" style="11" customWidth="1"/>
    <col min="9222" max="9222" width="6" style="11" customWidth="1"/>
    <col min="9223" max="9224" width="1.8984375" style="11" customWidth="1"/>
    <col min="9225" max="9225" width="11.09765625" style="11" customWidth="1"/>
    <col min="9226" max="9227" width="1.8984375" style="11" customWidth="1"/>
    <col min="9228" max="9228" width="6" style="11" customWidth="1"/>
    <col min="9229" max="9230" width="1.8984375" style="11" customWidth="1"/>
    <col min="9231" max="9231" width="11" style="11" customWidth="1"/>
    <col min="9232" max="9233" width="1.8984375" style="11" customWidth="1"/>
    <col min="9234" max="9234" width="11" style="11" customWidth="1"/>
    <col min="9235" max="9235" width="1.59765625" style="11" customWidth="1"/>
    <col min="9236" max="9237" width="1.8984375" style="11" customWidth="1"/>
    <col min="9238" max="9239" width="4.5" style="11" customWidth="1"/>
    <col min="9240" max="9240" width="6" style="11" customWidth="1"/>
    <col min="9241" max="9241" width="11.09765625" style="11" customWidth="1"/>
    <col min="9242" max="9472" width="9" style="11"/>
    <col min="9473" max="9473" width="1.8984375" style="11" customWidth="1"/>
    <col min="9474" max="9474" width="11" style="11" bestFit="1" customWidth="1"/>
    <col min="9475" max="9475" width="1.8984375" style="11" customWidth="1"/>
    <col min="9476" max="9476" width="11" style="11" customWidth="1"/>
    <col min="9477" max="9477" width="1.8984375" style="11" customWidth="1"/>
    <col min="9478" max="9478" width="6" style="11" customWidth="1"/>
    <col min="9479" max="9480" width="1.8984375" style="11" customWidth="1"/>
    <col min="9481" max="9481" width="11.09765625" style="11" customWidth="1"/>
    <col min="9482" max="9483" width="1.8984375" style="11" customWidth="1"/>
    <col min="9484" max="9484" width="6" style="11" customWidth="1"/>
    <col min="9485" max="9486" width="1.8984375" style="11" customWidth="1"/>
    <col min="9487" max="9487" width="11" style="11" customWidth="1"/>
    <col min="9488" max="9489" width="1.8984375" style="11" customWidth="1"/>
    <col min="9490" max="9490" width="11" style="11" customWidth="1"/>
    <col min="9491" max="9491" width="1.59765625" style="11" customWidth="1"/>
    <col min="9492" max="9493" width="1.8984375" style="11" customWidth="1"/>
    <col min="9494" max="9495" width="4.5" style="11" customWidth="1"/>
    <col min="9496" max="9496" width="6" style="11" customWidth="1"/>
    <col min="9497" max="9497" width="11.09765625" style="11" customWidth="1"/>
    <col min="9498" max="9728" width="9" style="11"/>
    <col min="9729" max="9729" width="1.8984375" style="11" customWidth="1"/>
    <col min="9730" max="9730" width="11" style="11" bestFit="1" customWidth="1"/>
    <col min="9731" max="9731" width="1.8984375" style="11" customWidth="1"/>
    <col min="9732" max="9732" width="11" style="11" customWidth="1"/>
    <col min="9733" max="9733" width="1.8984375" style="11" customWidth="1"/>
    <col min="9734" max="9734" width="6" style="11" customWidth="1"/>
    <col min="9735" max="9736" width="1.8984375" style="11" customWidth="1"/>
    <col min="9737" max="9737" width="11.09765625" style="11" customWidth="1"/>
    <col min="9738" max="9739" width="1.8984375" style="11" customWidth="1"/>
    <col min="9740" max="9740" width="6" style="11" customWidth="1"/>
    <col min="9741" max="9742" width="1.8984375" style="11" customWidth="1"/>
    <col min="9743" max="9743" width="11" style="11" customWidth="1"/>
    <col min="9744" max="9745" width="1.8984375" style="11" customWidth="1"/>
    <col min="9746" max="9746" width="11" style="11" customWidth="1"/>
    <col min="9747" max="9747" width="1.59765625" style="11" customWidth="1"/>
    <col min="9748" max="9749" width="1.8984375" style="11" customWidth="1"/>
    <col min="9750" max="9751" width="4.5" style="11" customWidth="1"/>
    <col min="9752" max="9752" width="6" style="11" customWidth="1"/>
    <col min="9753" max="9753" width="11.09765625" style="11" customWidth="1"/>
    <col min="9754" max="9984" width="9" style="11"/>
    <col min="9985" max="9985" width="1.8984375" style="11" customWidth="1"/>
    <col min="9986" max="9986" width="11" style="11" bestFit="1" customWidth="1"/>
    <col min="9987" max="9987" width="1.8984375" style="11" customWidth="1"/>
    <col min="9988" max="9988" width="11" style="11" customWidth="1"/>
    <col min="9989" max="9989" width="1.8984375" style="11" customWidth="1"/>
    <col min="9990" max="9990" width="6" style="11" customWidth="1"/>
    <col min="9991" max="9992" width="1.8984375" style="11" customWidth="1"/>
    <col min="9993" max="9993" width="11.09765625" style="11" customWidth="1"/>
    <col min="9994" max="9995" width="1.8984375" style="11" customWidth="1"/>
    <col min="9996" max="9996" width="6" style="11" customWidth="1"/>
    <col min="9997" max="9998" width="1.8984375" style="11" customWidth="1"/>
    <col min="9999" max="9999" width="11" style="11" customWidth="1"/>
    <col min="10000" max="10001" width="1.8984375" style="11" customWidth="1"/>
    <col min="10002" max="10002" width="11" style="11" customWidth="1"/>
    <col min="10003" max="10003" width="1.59765625" style="11" customWidth="1"/>
    <col min="10004" max="10005" width="1.8984375" style="11" customWidth="1"/>
    <col min="10006" max="10007" width="4.5" style="11" customWidth="1"/>
    <col min="10008" max="10008" width="6" style="11" customWidth="1"/>
    <col min="10009" max="10009" width="11.09765625" style="11" customWidth="1"/>
    <col min="10010" max="10240" width="9" style="11"/>
    <col min="10241" max="10241" width="1.8984375" style="11" customWidth="1"/>
    <col min="10242" max="10242" width="11" style="11" bestFit="1" customWidth="1"/>
    <col min="10243" max="10243" width="1.8984375" style="11" customWidth="1"/>
    <col min="10244" max="10244" width="11" style="11" customWidth="1"/>
    <col min="10245" max="10245" width="1.8984375" style="11" customWidth="1"/>
    <col min="10246" max="10246" width="6" style="11" customWidth="1"/>
    <col min="10247" max="10248" width="1.8984375" style="11" customWidth="1"/>
    <col min="10249" max="10249" width="11.09765625" style="11" customWidth="1"/>
    <col min="10250" max="10251" width="1.8984375" style="11" customWidth="1"/>
    <col min="10252" max="10252" width="6" style="11" customWidth="1"/>
    <col min="10253" max="10254" width="1.8984375" style="11" customWidth="1"/>
    <col min="10255" max="10255" width="11" style="11" customWidth="1"/>
    <col min="10256" max="10257" width="1.8984375" style="11" customWidth="1"/>
    <col min="10258" max="10258" width="11" style="11" customWidth="1"/>
    <col min="10259" max="10259" width="1.59765625" style="11" customWidth="1"/>
    <col min="10260" max="10261" width="1.8984375" style="11" customWidth="1"/>
    <col min="10262" max="10263" width="4.5" style="11" customWidth="1"/>
    <col min="10264" max="10264" width="6" style="11" customWidth="1"/>
    <col min="10265" max="10265" width="11.09765625" style="11" customWidth="1"/>
    <col min="10266" max="10496" width="9" style="11"/>
    <col min="10497" max="10497" width="1.8984375" style="11" customWidth="1"/>
    <col min="10498" max="10498" width="11" style="11" bestFit="1" customWidth="1"/>
    <col min="10499" max="10499" width="1.8984375" style="11" customWidth="1"/>
    <col min="10500" max="10500" width="11" style="11" customWidth="1"/>
    <col min="10501" max="10501" width="1.8984375" style="11" customWidth="1"/>
    <col min="10502" max="10502" width="6" style="11" customWidth="1"/>
    <col min="10503" max="10504" width="1.8984375" style="11" customWidth="1"/>
    <col min="10505" max="10505" width="11.09765625" style="11" customWidth="1"/>
    <col min="10506" max="10507" width="1.8984375" style="11" customWidth="1"/>
    <col min="10508" max="10508" width="6" style="11" customWidth="1"/>
    <col min="10509" max="10510" width="1.8984375" style="11" customWidth="1"/>
    <col min="10511" max="10511" width="11" style="11" customWidth="1"/>
    <col min="10512" max="10513" width="1.8984375" style="11" customWidth="1"/>
    <col min="10514" max="10514" width="11" style="11" customWidth="1"/>
    <col min="10515" max="10515" width="1.59765625" style="11" customWidth="1"/>
    <col min="10516" max="10517" width="1.8984375" style="11" customWidth="1"/>
    <col min="10518" max="10519" width="4.5" style="11" customWidth="1"/>
    <col min="10520" max="10520" width="6" style="11" customWidth="1"/>
    <col min="10521" max="10521" width="11.09765625" style="11" customWidth="1"/>
    <col min="10522" max="10752" width="9" style="11"/>
    <col min="10753" max="10753" width="1.8984375" style="11" customWidth="1"/>
    <col min="10754" max="10754" width="11" style="11" bestFit="1" customWidth="1"/>
    <col min="10755" max="10755" width="1.8984375" style="11" customWidth="1"/>
    <col min="10756" max="10756" width="11" style="11" customWidth="1"/>
    <col min="10757" max="10757" width="1.8984375" style="11" customWidth="1"/>
    <col min="10758" max="10758" width="6" style="11" customWidth="1"/>
    <col min="10759" max="10760" width="1.8984375" style="11" customWidth="1"/>
    <col min="10761" max="10761" width="11.09765625" style="11" customWidth="1"/>
    <col min="10762" max="10763" width="1.8984375" style="11" customWidth="1"/>
    <col min="10764" max="10764" width="6" style="11" customWidth="1"/>
    <col min="10765" max="10766" width="1.8984375" style="11" customWidth="1"/>
    <col min="10767" max="10767" width="11" style="11" customWidth="1"/>
    <col min="10768" max="10769" width="1.8984375" style="11" customWidth="1"/>
    <col min="10770" max="10770" width="11" style="11" customWidth="1"/>
    <col min="10771" max="10771" width="1.59765625" style="11" customWidth="1"/>
    <col min="10772" max="10773" width="1.8984375" style="11" customWidth="1"/>
    <col min="10774" max="10775" width="4.5" style="11" customWidth="1"/>
    <col min="10776" max="10776" width="6" style="11" customWidth="1"/>
    <col min="10777" max="10777" width="11.09765625" style="11" customWidth="1"/>
    <col min="10778" max="11008" width="9" style="11"/>
    <col min="11009" max="11009" width="1.8984375" style="11" customWidth="1"/>
    <col min="11010" max="11010" width="11" style="11" bestFit="1" customWidth="1"/>
    <col min="11011" max="11011" width="1.8984375" style="11" customWidth="1"/>
    <col min="11012" max="11012" width="11" style="11" customWidth="1"/>
    <col min="11013" max="11013" width="1.8984375" style="11" customWidth="1"/>
    <col min="11014" max="11014" width="6" style="11" customWidth="1"/>
    <col min="11015" max="11016" width="1.8984375" style="11" customWidth="1"/>
    <col min="11017" max="11017" width="11.09765625" style="11" customWidth="1"/>
    <col min="11018" max="11019" width="1.8984375" style="11" customWidth="1"/>
    <col min="11020" max="11020" width="6" style="11" customWidth="1"/>
    <col min="11021" max="11022" width="1.8984375" style="11" customWidth="1"/>
    <col min="11023" max="11023" width="11" style="11" customWidth="1"/>
    <col min="11024" max="11025" width="1.8984375" style="11" customWidth="1"/>
    <col min="11026" max="11026" width="11" style="11" customWidth="1"/>
    <col min="11027" max="11027" width="1.59765625" style="11" customWidth="1"/>
    <col min="11028" max="11029" width="1.8984375" style="11" customWidth="1"/>
    <col min="11030" max="11031" width="4.5" style="11" customWidth="1"/>
    <col min="11032" max="11032" width="6" style="11" customWidth="1"/>
    <col min="11033" max="11033" width="11.09765625" style="11" customWidth="1"/>
    <col min="11034" max="11264" width="9" style="11"/>
    <col min="11265" max="11265" width="1.8984375" style="11" customWidth="1"/>
    <col min="11266" max="11266" width="11" style="11" bestFit="1" customWidth="1"/>
    <col min="11267" max="11267" width="1.8984375" style="11" customWidth="1"/>
    <col min="11268" max="11268" width="11" style="11" customWidth="1"/>
    <col min="11269" max="11269" width="1.8984375" style="11" customWidth="1"/>
    <col min="11270" max="11270" width="6" style="11" customWidth="1"/>
    <col min="11271" max="11272" width="1.8984375" style="11" customWidth="1"/>
    <col min="11273" max="11273" width="11.09765625" style="11" customWidth="1"/>
    <col min="11274" max="11275" width="1.8984375" style="11" customWidth="1"/>
    <col min="11276" max="11276" width="6" style="11" customWidth="1"/>
    <col min="11277" max="11278" width="1.8984375" style="11" customWidth="1"/>
    <col min="11279" max="11279" width="11" style="11" customWidth="1"/>
    <col min="11280" max="11281" width="1.8984375" style="11" customWidth="1"/>
    <col min="11282" max="11282" width="11" style="11" customWidth="1"/>
    <col min="11283" max="11283" width="1.59765625" style="11" customWidth="1"/>
    <col min="11284" max="11285" width="1.8984375" style="11" customWidth="1"/>
    <col min="11286" max="11287" width="4.5" style="11" customWidth="1"/>
    <col min="11288" max="11288" width="6" style="11" customWidth="1"/>
    <col min="11289" max="11289" width="11.09765625" style="11" customWidth="1"/>
    <col min="11290" max="11520" width="9" style="11"/>
    <col min="11521" max="11521" width="1.8984375" style="11" customWidth="1"/>
    <col min="11522" max="11522" width="11" style="11" bestFit="1" customWidth="1"/>
    <col min="11523" max="11523" width="1.8984375" style="11" customWidth="1"/>
    <col min="11524" max="11524" width="11" style="11" customWidth="1"/>
    <col min="11525" max="11525" width="1.8984375" style="11" customWidth="1"/>
    <col min="11526" max="11526" width="6" style="11" customWidth="1"/>
    <col min="11527" max="11528" width="1.8984375" style="11" customWidth="1"/>
    <col min="11529" max="11529" width="11.09765625" style="11" customWidth="1"/>
    <col min="11530" max="11531" width="1.8984375" style="11" customWidth="1"/>
    <col min="11532" max="11532" width="6" style="11" customWidth="1"/>
    <col min="11533" max="11534" width="1.8984375" style="11" customWidth="1"/>
    <col min="11535" max="11535" width="11" style="11" customWidth="1"/>
    <col min="11536" max="11537" width="1.8984375" style="11" customWidth="1"/>
    <col min="11538" max="11538" width="11" style="11" customWidth="1"/>
    <col min="11539" max="11539" width="1.59765625" style="11" customWidth="1"/>
    <col min="11540" max="11541" width="1.8984375" style="11" customWidth="1"/>
    <col min="11542" max="11543" width="4.5" style="11" customWidth="1"/>
    <col min="11544" max="11544" width="6" style="11" customWidth="1"/>
    <col min="11545" max="11545" width="11.09765625" style="11" customWidth="1"/>
    <col min="11546" max="11776" width="9" style="11"/>
    <col min="11777" max="11777" width="1.8984375" style="11" customWidth="1"/>
    <col min="11778" max="11778" width="11" style="11" bestFit="1" customWidth="1"/>
    <col min="11779" max="11779" width="1.8984375" style="11" customWidth="1"/>
    <col min="11780" max="11780" width="11" style="11" customWidth="1"/>
    <col min="11781" max="11781" width="1.8984375" style="11" customWidth="1"/>
    <col min="11782" max="11782" width="6" style="11" customWidth="1"/>
    <col min="11783" max="11784" width="1.8984375" style="11" customWidth="1"/>
    <col min="11785" max="11785" width="11.09765625" style="11" customWidth="1"/>
    <col min="11786" max="11787" width="1.8984375" style="11" customWidth="1"/>
    <col min="11788" max="11788" width="6" style="11" customWidth="1"/>
    <col min="11789" max="11790" width="1.8984375" style="11" customWidth="1"/>
    <col min="11791" max="11791" width="11" style="11" customWidth="1"/>
    <col min="11792" max="11793" width="1.8984375" style="11" customWidth="1"/>
    <col min="11794" max="11794" width="11" style="11" customWidth="1"/>
    <col min="11795" max="11795" width="1.59765625" style="11" customWidth="1"/>
    <col min="11796" max="11797" width="1.8984375" style="11" customWidth="1"/>
    <col min="11798" max="11799" width="4.5" style="11" customWidth="1"/>
    <col min="11800" max="11800" width="6" style="11" customWidth="1"/>
    <col min="11801" max="11801" width="11.09765625" style="11" customWidth="1"/>
    <col min="11802" max="12032" width="9" style="11"/>
    <col min="12033" max="12033" width="1.8984375" style="11" customWidth="1"/>
    <col min="12034" max="12034" width="11" style="11" bestFit="1" customWidth="1"/>
    <col min="12035" max="12035" width="1.8984375" style="11" customWidth="1"/>
    <col min="12036" max="12036" width="11" style="11" customWidth="1"/>
    <col min="12037" max="12037" width="1.8984375" style="11" customWidth="1"/>
    <col min="12038" max="12038" width="6" style="11" customWidth="1"/>
    <col min="12039" max="12040" width="1.8984375" style="11" customWidth="1"/>
    <col min="12041" max="12041" width="11.09765625" style="11" customWidth="1"/>
    <col min="12042" max="12043" width="1.8984375" style="11" customWidth="1"/>
    <col min="12044" max="12044" width="6" style="11" customWidth="1"/>
    <col min="12045" max="12046" width="1.8984375" style="11" customWidth="1"/>
    <col min="12047" max="12047" width="11" style="11" customWidth="1"/>
    <col min="12048" max="12049" width="1.8984375" style="11" customWidth="1"/>
    <col min="12050" max="12050" width="11" style="11" customWidth="1"/>
    <col min="12051" max="12051" width="1.59765625" style="11" customWidth="1"/>
    <col min="12052" max="12053" width="1.8984375" style="11" customWidth="1"/>
    <col min="12054" max="12055" width="4.5" style="11" customWidth="1"/>
    <col min="12056" max="12056" width="6" style="11" customWidth="1"/>
    <col min="12057" max="12057" width="11.09765625" style="11" customWidth="1"/>
    <col min="12058" max="12288" width="9" style="11"/>
    <col min="12289" max="12289" width="1.8984375" style="11" customWidth="1"/>
    <col min="12290" max="12290" width="11" style="11" bestFit="1" customWidth="1"/>
    <col min="12291" max="12291" width="1.8984375" style="11" customWidth="1"/>
    <col min="12292" max="12292" width="11" style="11" customWidth="1"/>
    <col min="12293" max="12293" width="1.8984375" style="11" customWidth="1"/>
    <col min="12294" max="12294" width="6" style="11" customWidth="1"/>
    <col min="12295" max="12296" width="1.8984375" style="11" customWidth="1"/>
    <col min="12297" max="12297" width="11.09765625" style="11" customWidth="1"/>
    <col min="12298" max="12299" width="1.8984375" style="11" customWidth="1"/>
    <col min="12300" max="12300" width="6" style="11" customWidth="1"/>
    <col min="12301" max="12302" width="1.8984375" style="11" customWidth="1"/>
    <col min="12303" max="12303" width="11" style="11" customWidth="1"/>
    <col min="12304" max="12305" width="1.8984375" style="11" customWidth="1"/>
    <col min="12306" max="12306" width="11" style="11" customWidth="1"/>
    <col min="12307" max="12307" width="1.59765625" style="11" customWidth="1"/>
    <col min="12308" max="12309" width="1.8984375" style="11" customWidth="1"/>
    <col min="12310" max="12311" width="4.5" style="11" customWidth="1"/>
    <col min="12312" max="12312" width="6" style="11" customWidth="1"/>
    <col min="12313" max="12313" width="11.09765625" style="11" customWidth="1"/>
    <col min="12314" max="12544" width="9" style="11"/>
    <col min="12545" max="12545" width="1.8984375" style="11" customWidth="1"/>
    <col min="12546" max="12546" width="11" style="11" bestFit="1" customWidth="1"/>
    <col min="12547" max="12547" width="1.8984375" style="11" customWidth="1"/>
    <col min="12548" max="12548" width="11" style="11" customWidth="1"/>
    <col min="12549" max="12549" width="1.8984375" style="11" customWidth="1"/>
    <col min="12550" max="12550" width="6" style="11" customWidth="1"/>
    <col min="12551" max="12552" width="1.8984375" style="11" customWidth="1"/>
    <col min="12553" max="12553" width="11.09765625" style="11" customWidth="1"/>
    <col min="12554" max="12555" width="1.8984375" style="11" customWidth="1"/>
    <col min="12556" max="12556" width="6" style="11" customWidth="1"/>
    <col min="12557" max="12558" width="1.8984375" style="11" customWidth="1"/>
    <col min="12559" max="12559" width="11" style="11" customWidth="1"/>
    <col min="12560" max="12561" width="1.8984375" style="11" customWidth="1"/>
    <col min="12562" max="12562" width="11" style="11" customWidth="1"/>
    <col min="12563" max="12563" width="1.59765625" style="11" customWidth="1"/>
    <col min="12564" max="12565" width="1.8984375" style="11" customWidth="1"/>
    <col min="12566" max="12567" width="4.5" style="11" customWidth="1"/>
    <col min="12568" max="12568" width="6" style="11" customWidth="1"/>
    <col min="12569" max="12569" width="11.09765625" style="11" customWidth="1"/>
    <col min="12570" max="12800" width="9" style="11"/>
    <col min="12801" max="12801" width="1.8984375" style="11" customWidth="1"/>
    <col min="12802" max="12802" width="11" style="11" bestFit="1" customWidth="1"/>
    <col min="12803" max="12803" width="1.8984375" style="11" customWidth="1"/>
    <col min="12804" max="12804" width="11" style="11" customWidth="1"/>
    <col min="12805" max="12805" width="1.8984375" style="11" customWidth="1"/>
    <col min="12806" max="12806" width="6" style="11" customWidth="1"/>
    <col min="12807" max="12808" width="1.8984375" style="11" customWidth="1"/>
    <col min="12809" max="12809" width="11.09765625" style="11" customWidth="1"/>
    <col min="12810" max="12811" width="1.8984375" style="11" customWidth="1"/>
    <col min="12812" max="12812" width="6" style="11" customWidth="1"/>
    <col min="12813" max="12814" width="1.8984375" style="11" customWidth="1"/>
    <col min="12815" max="12815" width="11" style="11" customWidth="1"/>
    <col min="12816" max="12817" width="1.8984375" style="11" customWidth="1"/>
    <col min="12818" max="12818" width="11" style="11" customWidth="1"/>
    <col min="12819" max="12819" width="1.59765625" style="11" customWidth="1"/>
    <col min="12820" max="12821" width="1.8984375" style="11" customWidth="1"/>
    <col min="12822" max="12823" width="4.5" style="11" customWidth="1"/>
    <col min="12824" max="12824" width="6" style="11" customWidth="1"/>
    <col min="12825" max="12825" width="11.09765625" style="11" customWidth="1"/>
    <col min="12826" max="13056" width="9" style="11"/>
    <col min="13057" max="13057" width="1.8984375" style="11" customWidth="1"/>
    <col min="13058" max="13058" width="11" style="11" bestFit="1" customWidth="1"/>
    <col min="13059" max="13059" width="1.8984375" style="11" customWidth="1"/>
    <col min="13060" max="13060" width="11" style="11" customWidth="1"/>
    <col min="13061" max="13061" width="1.8984375" style="11" customWidth="1"/>
    <col min="13062" max="13062" width="6" style="11" customWidth="1"/>
    <col min="13063" max="13064" width="1.8984375" style="11" customWidth="1"/>
    <col min="13065" max="13065" width="11.09765625" style="11" customWidth="1"/>
    <col min="13066" max="13067" width="1.8984375" style="11" customWidth="1"/>
    <col min="13068" max="13068" width="6" style="11" customWidth="1"/>
    <col min="13069" max="13070" width="1.8984375" style="11" customWidth="1"/>
    <col min="13071" max="13071" width="11" style="11" customWidth="1"/>
    <col min="13072" max="13073" width="1.8984375" style="11" customWidth="1"/>
    <col min="13074" max="13074" width="11" style="11" customWidth="1"/>
    <col min="13075" max="13075" width="1.59765625" style="11" customWidth="1"/>
    <col min="13076" max="13077" width="1.8984375" style="11" customWidth="1"/>
    <col min="13078" max="13079" width="4.5" style="11" customWidth="1"/>
    <col min="13080" max="13080" width="6" style="11" customWidth="1"/>
    <col min="13081" max="13081" width="11.09765625" style="11" customWidth="1"/>
    <col min="13082" max="13312" width="9" style="11"/>
    <col min="13313" max="13313" width="1.8984375" style="11" customWidth="1"/>
    <col min="13314" max="13314" width="11" style="11" bestFit="1" customWidth="1"/>
    <col min="13315" max="13315" width="1.8984375" style="11" customWidth="1"/>
    <col min="13316" max="13316" width="11" style="11" customWidth="1"/>
    <col min="13317" max="13317" width="1.8984375" style="11" customWidth="1"/>
    <col min="13318" max="13318" width="6" style="11" customWidth="1"/>
    <col min="13319" max="13320" width="1.8984375" style="11" customWidth="1"/>
    <col min="13321" max="13321" width="11.09765625" style="11" customWidth="1"/>
    <col min="13322" max="13323" width="1.8984375" style="11" customWidth="1"/>
    <col min="13324" max="13324" width="6" style="11" customWidth="1"/>
    <col min="13325" max="13326" width="1.8984375" style="11" customWidth="1"/>
    <col min="13327" max="13327" width="11" style="11" customWidth="1"/>
    <col min="13328" max="13329" width="1.8984375" style="11" customWidth="1"/>
    <col min="13330" max="13330" width="11" style="11" customWidth="1"/>
    <col min="13331" max="13331" width="1.59765625" style="11" customWidth="1"/>
    <col min="13332" max="13333" width="1.8984375" style="11" customWidth="1"/>
    <col min="13334" max="13335" width="4.5" style="11" customWidth="1"/>
    <col min="13336" max="13336" width="6" style="11" customWidth="1"/>
    <col min="13337" max="13337" width="11.09765625" style="11" customWidth="1"/>
    <col min="13338" max="13568" width="9" style="11"/>
    <col min="13569" max="13569" width="1.8984375" style="11" customWidth="1"/>
    <col min="13570" max="13570" width="11" style="11" bestFit="1" customWidth="1"/>
    <col min="13571" max="13571" width="1.8984375" style="11" customWidth="1"/>
    <col min="13572" max="13572" width="11" style="11" customWidth="1"/>
    <col min="13573" max="13573" width="1.8984375" style="11" customWidth="1"/>
    <col min="13574" max="13574" width="6" style="11" customWidth="1"/>
    <col min="13575" max="13576" width="1.8984375" style="11" customWidth="1"/>
    <col min="13577" max="13577" width="11.09765625" style="11" customWidth="1"/>
    <col min="13578" max="13579" width="1.8984375" style="11" customWidth="1"/>
    <col min="13580" max="13580" width="6" style="11" customWidth="1"/>
    <col min="13581" max="13582" width="1.8984375" style="11" customWidth="1"/>
    <col min="13583" max="13583" width="11" style="11" customWidth="1"/>
    <col min="13584" max="13585" width="1.8984375" style="11" customWidth="1"/>
    <col min="13586" max="13586" width="11" style="11" customWidth="1"/>
    <col min="13587" max="13587" width="1.59765625" style="11" customWidth="1"/>
    <col min="13588" max="13589" width="1.8984375" style="11" customWidth="1"/>
    <col min="13590" max="13591" width="4.5" style="11" customWidth="1"/>
    <col min="13592" max="13592" width="6" style="11" customWidth="1"/>
    <col min="13593" max="13593" width="11.09765625" style="11" customWidth="1"/>
    <col min="13594" max="13824" width="9" style="11"/>
    <col min="13825" max="13825" width="1.8984375" style="11" customWidth="1"/>
    <col min="13826" max="13826" width="11" style="11" bestFit="1" customWidth="1"/>
    <col min="13827" max="13827" width="1.8984375" style="11" customWidth="1"/>
    <col min="13828" max="13828" width="11" style="11" customWidth="1"/>
    <col min="13829" max="13829" width="1.8984375" style="11" customWidth="1"/>
    <col min="13830" max="13830" width="6" style="11" customWidth="1"/>
    <col min="13831" max="13832" width="1.8984375" style="11" customWidth="1"/>
    <col min="13833" max="13833" width="11.09765625" style="11" customWidth="1"/>
    <col min="13834" max="13835" width="1.8984375" style="11" customWidth="1"/>
    <col min="13836" max="13836" width="6" style="11" customWidth="1"/>
    <col min="13837" max="13838" width="1.8984375" style="11" customWidth="1"/>
    <col min="13839" max="13839" width="11" style="11" customWidth="1"/>
    <col min="13840" max="13841" width="1.8984375" style="11" customWidth="1"/>
    <col min="13842" max="13842" width="11" style="11" customWidth="1"/>
    <col min="13843" max="13843" width="1.59765625" style="11" customWidth="1"/>
    <col min="13844" max="13845" width="1.8984375" style="11" customWidth="1"/>
    <col min="13846" max="13847" width="4.5" style="11" customWidth="1"/>
    <col min="13848" max="13848" width="6" style="11" customWidth="1"/>
    <col min="13849" max="13849" width="11.09765625" style="11" customWidth="1"/>
    <col min="13850" max="14080" width="9" style="11"/>
    <col min="14081" max="14081" width="1.8984375" style="11" customWidth="1"/>
    <col min="14082" max="14082" width="11" style="11" bestFit="1" customWidth="1"/>
    <col min="14083" max="14083" width="1.8984375" style="11" customWidth="1"/>
    <col min="14084" max="14084" width="11" style="11" customWidth="1"/>
    <col min="14085" max="14085" width="1.8984375" style="11" customWidth="1"/>
    <col min="14086" max="14086" width="6" style="11" customWidth="1"/>
    <col min="14087" max="14088" width="1.8984375" style="11" customWidth="1"/>
    <col min="14089" max="14089" width="11.09765625" style="11" customWidth="1"/>
    <col min="14090" max="14091" width="1.8984375" style="11" customWidth="1"/>
    <col min="14092" max="14092" width="6" style="11" customWidth="1"/>
    <col min="14093" max="14094" width="1.8984375" style="11" customWidth="1"/>
    <col min="14095" max="14095" width="11" style="11" customWidth="1"/>
    <col min="14096" max="14097" width="1.8984375" style="11" customWidth="1"/>
    <col min="14098" max="14098" width="11" style="11" customWidth="1"/>
    <col min="14099" max="14099" width="1.59765625" style="11" customWidth="1"/>
    <col min="14100" max="14101" width="1.8984375" style="11" customWidth="1"/>
    <col min="14102" max="14103" width="4.5" style="11" customWidth="1"/>
    <col min="14104" max="14104" width="6" style="11" customWidth="1"/>
    <col min="14105" max="14105" width="11.09765625" style="11" customWidth="1"/>
    <col min="14106" max="14336" width="9" style="11"/>
    <col min="14337" max="14337" width="1.8984375" style="11" customWidth="1"/>
    <col min="14338" max="14338" width="11" style="11" bestFit="1" customWidth="1"/>
    <col min="14339" max="14339" width="1.8984375" style="11" customWidth="1"/>
    <col min="14340" max="14340" width="11" style="11" customWidth="1"/>
    <col min="14341" max="14341" width="1.8984375" style="11" customWidth="1"/>
    <col min="14342" max="14342" width="6" style="11" customWidth="1"/>
    <col min="14343" max="14344" width="1.8984375" style="11" customWidth="1"/>
    <col min="14345" max="14345" width="11.09765625" style="11" customWidth="1"/>
    <col min="14346" max="14347" width="1.8984375" style="11" customWidth="1"/>
    <col min="14348" max="14348" width="6" style="11" customWidth="1"/>
    <col min="14349" max="14350" width="1.8984375" style="11" customWidth="1"/>
    <col min="14351" max="14351" width="11" style="11" customWidth="1"/>
    <col min="14352" max="14353" width="1.8984375" style="11" customWidth="1"/>
    <col min="14354" max="14354" width="11" style="11" customWidth="1"/>
    <col min="14355" max="14355" width="1.59765625" style="11" customWidth="1"/>
    <col min="14356" max="14357" width="1.8984375" style="11" customWidth="1"/>
    <col min="14358" max="14359" width="4.5" style="11" customWidth="1"/>
    <col min="14360" max="14360" width="6" style="11" customWidth="1"/>
    <col min="14361" max="14361" width="11.09765625" style="11" customWidth="1"/>
    <col min="14362" max="14592" width="9" style="11"/>
    <col min="14593" max="14593" width="1.8984375" style="11" customWidth="1"/>
    <col min="14594" max="14594" width="11" style="11" bestFit="1" customWidth="1"/>
    <col min="14595" max="14595" width="1.8984375" style="11" customWidth="1"/>
    <col min="14596" max="14596" width="11" style="11" customWidth="1"/>
    <col min="14597" max="14597" width="1.8984375" style="11" customWidth="1"/>
    <col min="14598" max="14598" width="6" style="11" customWidth="1"/>
    <col min="14599" max="14600" width="1.8984375" style="11" customWidth="1"/>
    <col min="14601" max="14601" width="11.09765625" style="11" customWidth="1"/>
    <col min="14602" max="14603" width="1.8984375" style="11" customWidth="1"/>
    <col min="14604" max="14604" width="6" style="11" customWidth="1"/>
    <col min="14605" max="14606" width="1.8984375" style="11" customWidth="1"/>
    <col min="14607" max="14607" width="11" style="11" customWidth="1"/>
    <col min="14608" max="14609" width="1.8984375" style="11" customWidth="1"/>
    <col min="14610" max="14610" width="11" style="11" customWidth="1"/>
    <col min="14611" max="14611" width="1.59765625" style="11" customWidth="1"/>
    <col min="14612" max="14613" width="1.8984375" style="11" customWidth="1"/>
    <col min="14614" max="14615" width="4.5" style="11" customWidth="1"/>
    <col min="14616" max="14616" width="6" style="11" customWidth="1"/>
    <col min="14617" max="14617" width="11.09765625" style="11" customWidth="1"/>
    <col min="14618" max="14848" width="9" style="11"/>
    <col min="14849" max="14849" width="1.8984375" style="11" customWidth="1"/>
    <col min="14850" max="14850" width="11" style="11" bestFit="1" customWidth="1"/>
    <col min="14851" max="14851" width="1.8984375" style="11" customWidth="1"/>
    <col min="14852" max="14852" width="11" style="11" customWidth="1"/>
    <col min="14853" max="14853" width="1.8984375" style="11" customWidth="1"/>
    <col min="14854" max="14854" width="6" style="11" customWidth="1"/>
    <col min="14855" max="14856" width="1.8984375" style="11" customWidth="1"/>
    <col min="14857" max="14857" width="11.09765625" style="11" customWidth="1"/>
    <col min="14858" max="14859" width="1.8984375" style="11" customWidth="1"/>
    <col min="14860" max="14860" width="6" style="11" customWidth="1"/>
    <col min="14861" max="14862" width="1.8984375" style="11" customWidth="1"/>
    <col min="14863" max="14863" width="11" style="11" customWidth="1"/>
    <col min="14864" max="14865" width="1.8984375" style="11" customWidth="1"/>
    <col min="14866" max="14866" width="11" style="11" customWidth="1"/>
    <col min="14867" max="14867" width="1.59765625" style="11" customWidth="1"/>
    <col min="14868" max="14869" width="1.8984375" style="11" customWidth="1"/>
    <col min="14870" max="14871" width="4.5" style="11" customWidth="1"/>
    <col min="14872" max="14872" width="6" style="11" customWidth="1"/>
    <col min="14873" max="14873" width="11.09765625" style="11" customWidth="1"/>
    <col min="14874" max="15104" width="9" style="11"/>
    <col min="15105" max="15105" width="1.8984375" style="11" customWidth="1"/>
    <col min="15106" max="15106" width="11" style="11" bestFit="1" customWidth="1"/>
    <col min="15107" max="15107" width="1.8984375" style="11" customWidth="1"/>
    <col min="15108" max="15108" width="11" style="11" customWidth="1"/>
    <col min="15109" max="15109" width="1.8984375" style="11" customWidth="1"/>
    <col min="15110" max="15110" width="6" style="11" customWidth="1"/>
    <col min="15111" max="15112" width="1.8984375" style="11" customWidth="1"/>
    <col min="15113" max="15113" width="11.09765625" style="11" customWidth="1"/>
    <col min="15114" max="15115" width="1.8984375" style="11" customWidth="1"/>
    <col min="15116" max="15116" width="6" style="11" customWidth="1"/>
    <col min="15117" max="15118" width="1.8984375" style="11" customWidth="1"/>
    <col min="15119" max="15119" width="11" style="11" customWidth="1"/>
    <col min="15120" max="15121" width="1.8984375" style="11" customWidth="1"/>
    <col min="15122" max="15122" width="11" style="11" customWidth="1"/>
    <col min="15123" max="15123" width="1.59765625" style="11" customWidth="1"/>
    <col min="15124" max="15125" width="1.8984375" style="11" customWidth="1"/>
    <col min="15126" max="15127" width="4.5" style="11" customWidth="1"/>
    <col min="15128" max="15128" width="6" style="11" customWidth="1"/>
    <col min="15129" max="15129" width="11.09765625" style="11" customWidth="1"/>
    <col min="15130" max="15360" width="9" style="11"/>
    <col min="15361" max="15361" width="1.8984375" style="11" customWidth="1"/>
    <col min="15362" max="15362" width="11" style="11" bestFit="1" customWidth="1"/>
    <col min="15363" max="15363" width="1.8984375" style="11" customWidth="1"/>
    <col min="15364" max="15364" width="11" style="11" customWidth="1"/>
    <col min="15365" max="15365" width="1.8984375" style="11" customWidth="1"/>
    <col min="15366" max="15366" width="6" style="11" customWidth="1"/>
    <col min="15367" max="15368" width="1.8984375" style="11" customWidth="1"/>
    <col min="15369" max="15369" width="11.09765625" style="11" customWidth="1"/>
    <col min="15370" max="15371" width="1.8984375" style="11" customWidth="1"/>
    <col min="15372" max="15372" width="6" style="11" customWidth="1"/>
    <col min="15373" max="15374" width="1.8984375" style="11" customWidth="1"/>
    <col min="15375" max="15375" width="11" style="11" customWidth="1"/>
    <col min="15376" max="15377" width="1.8984375" style="11" customWidth="1"/>
    <col min="15378" max="15378" width="11" style="11" customWidth="1"/>
    <col min="15379" max="15379" width="1.59765625" style="11" customWidth="1"/>
    <col min="15380" max="15381" width="1.8984375" style="11" customWidth="1"/>
    <col min="15382" max="15383" width="4.5" style="11" customWidth="1"/>
    <col min="15384" max="15384" width="6" style="11" customWidth="1"/>
    <col min="15385" max="15385" width="11.09765625" style="11" customWidth="1"/>
    <col min="15386" max="15616" width="9" style="11"/>
    <col min="15617" max="15617" width="1.8984375" style="11" customWidth="1"/>
    <col min="15618" max="15618" width="11" style="11" bestFit="1" customWidth="1"/>
    <col min="15619" max="15619" width="1.8984375" style="11" customWidth="1"/>
    <col min="15620" max="15620" width="11" style="11" customWidth="1"/>
    <col min="15621" max="15621" width="1.8984375" style="11" customWidth="1"/>
    <col min="15622" max="15622" width="6" style="11" customWidth="1"/>
    <col min="15623" max="15624" width="1.8984375" style="11" customWidth="1"/>
    <col min="15625" max="15625" width="11.09765625" style="11" customWidth="1"/>
    <col min="15626" max="15627" width="1.8984375" style="11" customWidth="1"/>
    <col min="15628" max="15628" width="6" style="11" customWidth="1"/>
    <col min="15629" max="15630" width="1.8984375" style="11" customWidth="1"/>
    <col min="15631" max="15631" width="11" style="11" customWidth="1"/>
    <col min="15632" max="15633" width="1.8984375" style="11" customWidth="1"/>
    <col min="15634" max="15634" width="11" style="11" customWidth="1"/>
    <col min="15635" max="15635" width="1.59765625" style="11" customWidth="1"/>
    <col min="15636" max="15637" width="1.8984375" style="11" customWidth="1"/>
    <col min="15638" max="15639" width="4.5" style="11" customWidth="1"/>
    <col min="15640" max="15640" width="6" style="11" customWidth="1"/>
    <col min="15641" max="15641" width="11.09765625" style="11" customWidth="1"/>
    <col min="15642" max="15872" width="9" style="11"/>
    <col min="15873" max="15873" width="1.8984375" style="11" customWidth="1"/>
    <col min="15874" max="15874" width="11" style="11" bestFit="1" customWidth="1"/>
    <col min="15875" max="15875" width="1.8984375" style="11" customWidth="1"/>
    <col min="15876" max="15876" width="11" style="11" customWidth="1"/>
    <col min="15877" max="15877" width="1.8984375" style="11" customWidth="1"/>
    <col min="15878" max="15878" width="6" style="11" customWidth="1"/>
    <col min="15879" max="15880" width="1.8984375" style="11" customWidth="1"/>
    <col min="15881" max="15881" width="11.09765625" style="11" customWidth="1"/>
    <col min="15882" max="15883" width="1.8984375" style="11" customWidth="1"/>
    <col min="15884" max="15884" width="6" style="11" customWidth="1"/>
    <col min="15885" max="15886" width="1.8984375" style="11" customWidth="1"/>
    <col min="15887" max="15887" width="11" style="11" customWidth="1"/>
    <col min="15888" max="15889" width="1.8984375" style="11" customWidth="1"/>
    <col min="15890" max="15890" width="11" style="11" customWidth="1"/>
    <col min="15891" max="15891" width="1.59765625" style="11" customWidth="1"/>
    <col min="15892" max="15893" width="1.8984375" style="11" customWidth="1"/>
    <col min="15894" max="15895" width="4.5" style="11" customWidth="1"/>
    <col min="15896" max="15896" width="6" style="11" customWidth="1"/>
    <col min="15897" max="15897" width="11.09765625" style="11" customWidth="1"/>
    <col min="15898" max="16128" width="9" style="11"/>
    <col min="16129" max="16129" width="1.8984375" style="11" customWidth="1"/>
    <col min="16130" max="16130" width="11" style="11" bestFit="1" customWidth="1"/>
    <col min="16131" max="16131" width="1.8984375" style="11" customWidth="1"/>
    <col min="16132" max="16132" width="11" style="11" customWidth="1"/>
    <col min="16133" max="16133" width="1.8984375" style="11" customWidth="1"/>
    <col min="16134" max="16134" width="6" style="11" customWidth="1"/>
    <col min="16135" max="16136" width="1.8984375" style="11" customWidth="1"/>
    <col min="16137" max="16137" width="11.09765625" style="11" customWidth="1"/>
    <col min="16138" max="16139" width="1.8984375" style="11" customWidth="1"/>
    <col min="16140" max="16140" width="6" style="11" customWidth="1"/>
    <col min="16141" max="16142" width="1.8984375" style="11" customWidth="1"/>
    <col min="16143" max="16143" width="11" style="11" customWidth="1"/>
    <col min="16144" max="16145" width="1.8984375" style="11" customWidth="1"/>
    <col min="16146" max="16146" width="11" style="11" customWidth="1"/>
    <col min="16147" max="16147" width="1.59765625" style="11" customWidth="1"/>
    <col min="16148" max="16149" width="1.8984375" style="11" customWidth="1"/>
    <col min="16150" max="16151" width="4.5" style="11" customWidth="1"/>
    <col min="16152" max="16152" width="6" style="11" customWidth="1"/>
    <col min="16153" max="16153" width="11.09765625" style="11" customWidth="1"/>
    <col min="16154" max="16384" width="9" style="11"/>
  </cols>
  <sheetData>
    <row r="1" spans="1:36" ht="20.25" customHeight="1">
      <c r="A1" s="75" t="s">
        <v>17</v>
      </c>
      <c r="D1" s="76"/>
      <c r="E1" s="76"/>
      <c r="F1" s="76"/>
      <c r="M1" s="76"/>
      <c r="N1" s="76"/>
      <c r="O1" s="76"/>
      <c r="V1" s="74"/>
      <c r="W1" s="74"/>
      <c r="X1" s="74"/>
      <c r="Y1" s="77"/>
      <c r="Z1" s="74"/>
      <c r="AA1" s="74"/>
      <c r="AB1" s="74"/>
      <c r="AC1" s="74"/>
      <c r="AD1" s="74"/>
      <c r="AE1" s="74"/>
      <c r="AF1" s="74"/>
      <c r="AG1" s="74"/>
      <c r="AH1" s="74"/>
      <c r="AI1" s="74"/>
      <c r="AJ1" s="74"/>
    </row>
    <row r="2" spans="1:36" ht="13.5" customHeight="1">
      <c r="A2" s="78"/>
      <c r="D2" s="76"/>
      <c r="E2" s="76"/>
      <c r="F2" s="76"/>
      <c r="M2" s="76"/>
      <c r="N2" s="76"/>
      <c r="O2" s="76"/>
      <c r="V2" s="74"/>
      <c r="W2" s="74"/>
      <c r="X2" s="74"/>
      <c r="Y2" s="79"/>
      <c r="Z2" s="79"/>
      <c r="AA2" s="79"/>
      <c r="AB2" s="79"/>
      <c r="AC2" s="447"/>
      <c r="AD2" s="447"/>
      <c r="AE2" s="447"/>
      <c r="AF2" s="74"/>
      <c r="AG2" s="74"/>
      <c r="AH2" s="74"/>
      <c r="AI2" s="74"/>
      <c r="AJ2" s="74"/>
    </row>
    <row r="3" spans="1:36" ht="13.5" customHeight="1">
      <c r="A3" s="78"/>
      <c r="B3" s="80" t="s">
        <v>18</v>
      </c>
      <c r="D3" s="76"/>
      <c r="E3" s="76"/>
      <c r="F3" s="76"/>
      <c r="I3" s="80" t="s">
        <v>19</v>
      </c>
      <c r="M3" s="76"/>
      <c r="N3" s="76"/>
      <c r="O3" s="80" t="s">
        <v>20</v>
      </c>
      <c r="V3" s="74"/>
      <c r="W3" s="74"/>
      <c r="X3" s="74"/>
      <c r="Y3" s="81"/>
      <c r="Z3" s="81"/>
      <c r="AA3" s="81"/>
      <c r="AB3" s="81"/>
      <c r="AC3" s="81"/>
      <c r="AD3" s="81"/>
      <c r="AE3" s="81"/>
      <c r="AF3" s="74"/>
      <c r="AG3" s="74"/>
      <c r="AH3" s="74"/>
      <c r="AI3" s="74"/>
      <c r="AJ3" s="74"/>
    </row>
    <row r="4" spans="1:36" ht="13.5" customHeight="1">
      <c r="A4" s="78"/>
      <c r="B4" s="76"/>
      <c r="D4" s="76"/>
      <c r="E4" s="76"/>
      <c r="F4" s="76"/>
      <c r="M4" s="76"/>
      <c r="N4" s="76"/>
      <c r="O4" s="76"/>
      <c r="V4" s="74"/>
      <c r="W4" s="74"/>
      <c r="X4" s="74"/>
      <c r="Y4" s="81"/>
      <c r="Z4" s="81"/>
      <c r="AA4" s="81"/>
      <c r="AB4" s="81"/>
      <c r="AC4" s="81"/>
      <c r="AD4" s="81"/>
      <c r="AE4" s="81"/>
      <c r="AF4" s="74"/>
      <c r="AG4" s="74"/>
      <c r="AH4" s="74"/>
      <c r="AI4" s="74"/>
      <c r="AJ4" s="74"/>
    </row>
    <row r="5" spans="1:36" ht="13.5" customHeight="1">
      <c r="A5" s="78"/>
      <c r="B5" s="80" t="s">
        <v>21</v>
      </c>
      <c r="C5" s="11" t="s">
        <v>22</v>
      </c>
      <c r="D5" s="76"/>
      <c r="E5" s="76"/>
      <c r="F5" s="76"/>
      <c r="I5" s="438" t="s">
        <v>23</v>
      </c>
      <c r="J5" s="11" t="s">
        <v>24</v>
      </c>
      <c r="M5" s="76"/>
      <c r="N5" s="76"/>
      <c r="O5" s="438" t="s">
        <v>25</v>
      </c>
      <c r="P5" s="11" t="s">
        <v>26</v>
      </c>
      <c r="V5" s="74"/>
      <c r="W5" s="74"/>
      <c r="X5" s="74"/>
      <c r="Y5" s="81"/>
      <c r="Z5" s="81"/>
      <c r="AA5" s="81"/>
      <c r="AB5" s="81"/>
      <c r="AC5" s="81"/>
      <c r="AD5" s="81"/>
      <c r="AE5" s="81"/>
      <c r="AF5" s="74"/>
      <c r="AG5" s="74"/>
      <c r="AH5" s="74"/>
      <c r="AI5" s="74"/>
      <c r="AJ5" s="74"/>
    </row>
    <row r="6" spans="1:36" ht="13.5" customHeight="1">
      <c r="A6" s="78"/>
      <c r="B6" s="76"/>
      <c r="D6" s="76"/>
      <c r="E6" s="76"/>
      <c r="F6" s="76"/>
      <c r="I6" s="439"/>
      <c r="M6" s="76"/>
      <c r="N6" s="76"/>
      <c r="O6" s="439"/>
      <c r="V6" s="74"/>
      <c r="W6" s="74"/>
      <c r="X6" s="74"/>
      <c r="Y6" s="81"/>
      <c r="Z6" s="81"/>
      <c r="AA6" s="81"/>
      <c r="AB6" s="81"/>
      <c r="AC6" s="81"/>
      <c r="AD6" s="81"/>
      <c r="AE6" s="81"/>
      <c r="AF6" s="74"/>
      <c r="AG6" s="74"/>
      <c r="AH6" s="74"/>
      <c r="AI6" s="74"/>
      <c r="AJ6" s="74"/>
    </row>
    <row r="7" spans="1:36" ht="13.5" customHeight="1">
      <c r="A7" s="78"/>
      <c r="B7" s="80" t="s">
        <v>27</v>
      </c>
      <c r="C7" s="11" t="s">
        <v>28</v>
      </c>
      <c r="D7" s="76"/>
      <c r="E7" s="76"/>
      <c r="F7" s="76"/>
      <c r="M7" s="76"/>
      <c r="N7" s="76"/>
      <c r="V7" s="74"/>
      <c r="W7" s="74"/>
      <c r="X7" s="74"/>
      <c r="Y7" s="81"/>
      <c r="Z7" s="81"/>
      <c r="AA7" s="81"/>
      <c r="AB7" s="81"/>
      <c r="AC7" s="81"/>
      <c r="AD7" s="81"/>
      <c r="AE7" s="81"/>
      <c r="AF7" s="74"/>
      <c r="AG7" s="74"/>
      <c r="AH7" s="74"/>
      <c r="AI7" s="74"/>
      <c r="AJ7" s="74"/>
    </row>
    <row r="8" spans="1:36" ht="13.5" customHeight="1">
      <c r="A8" s="78"/>
      <c r="D8" s="76"/>
      <c r="E8" s="76"/>
      <c r="F8" s="76"/>
      <c r="M8" s="76"/>
      <c r="N8" s="76"/>
      <c r="V8" s="74"/>
      <c r="W8" s="74"/>
      <c r="X8" s="74"/>
      <c r="Y8" s="81"/>
      <c r="Z8" s="81"/>
      <c r="AA8" s="81"/>
      <c r="AB8" s="81"/>
      <c r="AC8" s="81"/>
      <c r="AD8" s="81"/>
      <c r="AE8" s="81"/>
      <c r="AF8" s="74"/>
      <c r="AG8" s="74"/>
      <c r="AH8" s="74"/>
      <c r="AI8" s="74"/>
      <c r="AJ8" s="74"/>
    </row>
    <row r="9" spans="1:36" ht="13.5" customHeight="1" thickBot="1">
      <c r="J9" s="11" t="s">
        <v>29</v>
      </c>
      <c r="V9" s="74"/>
      <c r="W9" s="74"/>
      <c r="X9" s="74"/>
      <c r="Y9" s="81"/>
      <c r="Z9" s="81"/>
      <c r="AA9" s="81"/>
      <c r="AB9" s="81"/>
      <c r="AC9" s="81"/>
      <c r="AD9" s="81"/>
      <c r="AE9" s="81"/>
      <c r="AF9" s="74"/>
      <c r="AG9" s="74"/>
      <c r="AH9" s="74"/>
      <c r="AI9" s="74"/>
      <c r="AJ9" s="74"/>
    </row>
    <row r="10" spans="1:36" ht="13.5" customHeight="1">
      <c r="H10" s="8"/>
      <c r="I10" s="9"/>
      <c r="J10" s="10"/>
      <c r="N10" s="8"/>
      <c r="O10" s="9"/>
      <c r="P10" s="10"/>
      <c r="Q10" s="11" t="s">
        <v>30</v>
      </c>
      <c r="V10" s="74"/>
      <c r="W10" s="74"/>
      <c r="X10" s="74"/>
      <c r="Y10" s="81"/>
      <c r="Z10" s="81"/>
      <c r="AA10" s="81"/>
      <c r="AB10" s="81"/>
      <c r="AC10" s="81"/>
      <c r="AD10" s="81"/>
      <c r="AE10" s="81"/>
      <c r="AF10" s="74"/>
      <c r="AG10" s="74"/>
      <c r="AH10" s="74"/>
      <c r="AI10" s="74"/>
      <c r="AJ10" s="74"/>
    </row>
    <row r="11" spans="1:36" ht="13.5" customHeight="1">
      <c r="H11" s="12"/>
      <c r="I11" s="438" t="s">
        <v>31</v>
      </c>
      <c r="J11" s="14"/>
      <c r="N11" s="12"/>
      <c r="O11" s="13" t="s">
        <v>32</v>
      </c>
      <c r="P11" s="14"/>
      <c r="V11" s="74"/>
      <c r="W11" s="74"/>
      <c r="X11" s="74"/>
      <c r="Y11" s="81"/>
      <c r="Z11" s="81"/>
      <c r="AA11" s="81"/>
      <c r="AB11" s="81"/>
      <c r="AC11" s="81"/>
      <c r="AD11" s="81"/>
      <c r="AE11" s="81"/>
      <c r="AF11" s="74"/>
      <c r="AG11" s="74"/>
      <c r="AH11" s="74"/>
      <c r="AI11" s="74"/>
      <c r="AJ11" s="74"/>
    </row>
    <row r="12" spans="1:36" ht="13.5" customHeight="1" thickBot="1">
      <c r="H12" s="12"/>
      <c r="I12" s="444"/>
      <c r="J12" s="14"/>
      <c r="N12" s="15"/>
      <c r="O12" s="16"/>
      <c r="P12" s="17"/>
      <c r="V12" s="74"/>
      <c r="W12" s="74"/>
      <c r="X12" s="74"/>
      <c r="Y12" s="74"/>
      <c r="Z12" s="74"/>
      <c r="AA12" s="74"/>
      <c r="AB12" s="74"/>
      <c r="AC12" s="74"/>
      <c r="AD12" s="74"/>
      <c r="AE12" s="74"/>
      <c r="AF12" s="74"/>
      <c r="AG12" s="74"/>
      <c r="AH12" s="74"/>
      <c r="AI12" s="74"/>
      <c r="AJ12" s="74"/>
    </row>
    <row r="13" spans="1:36" ht="13.5" customHeight="1">
      <c r="F13" s="82"/>
      <c r="H13" s="12"/>
      <c r="I13" s="421"/>
      <c r="J13" s="14"/>
      <c r="R13" s="13" t="s">
        <v>33</v>
      </c>
      <c r="V13" s="74"/>
      <c r="W13" s="74"/>
      <c r="X13" s="74"/>
      <c r="Y13" s="74"/>
      <c r="Z13" s="74"/>
      <c r="AA13" s="74"/>
      <c r="AB13" s="74"/>
      <c r="AC13" s="74"/>
      <c r="AD13" s="74"/>
      <c r="AE13" s="74"/>
      <c r="AF13" s="74"/>
      <c r="AG13" s="74"/>
      <c r="AH13" s="74"/>
      <c r="AI13" s="74"/>
      <c r="AJ13" s="74"/>
    </row>
    <row r="14" spans="1:36" ht="13.5" customHeight="1" thickBot="1">
      <c r="H14" s="12"/>
      <c r="J14" s="14"/>
      <c r="V14" s="74"/>
      <c r="W14" s="74"/>
      <c r="X14" s="74"/>
      <c r="Y14" s="74"/>
      <c r="Z14" s="74"/>
      <c r="AA14" s="74"/>
      <c r="AB14" s="74"/>
      <c r="AC14" s="74"/>
      <c r="AD14" s="74"/>
      <c r="AE14" s="74"/>
      <c r="AF14" s="74"/>
      <c r="AG14" s="74"/>
      <c r="AH14" s="74"/>
      <c r="AI14" s="74"/>
      <c r="AJ14" s="74"/>
    </row>
    <row r="15" spans="1:36" ht="13.5" customHeight="1">
      <c r="C15" s="83"/>
      <c r="H15" s="12"/>
      <c r="I15" s="80" t="s">
        <v>34</v>
      </c>
      <c r="J15" s="14"/>
      <c r="N15" s="8"/>
      <c r="O15" s="9"/>
      <c r="P15" s="10"/>
      <c r="Q15" s="11" t="s">
        <v>35</v>
      </c>
      <c r="V15" s="74"/>
      <c r="W15" s="74"/>
      <c r="X15" s="74"/>
      <c r="Y15" s="74"/>
      <c r="Z15" s="74"/>
      <c r="AA15" s="74"/>
      <c r="AB15" s="74"/>
      <c r="AC15" s="74"/>
      <c r="AD15" s="74"/>
      <c r="AE15" s="74"/>
      <c r="AF15" s="74"/>
      <c r="AG15" s="74"/>
      <c r="AH15" s="74"/>
      <c r="AI15" s="74"/>
      <c r="AJ15" s="74"/>
    </row>
    <row r="16" spans="1:36" ht="13.5" customHeight="1">
      <c r="H16" s="12"/>
      <c r="J16" s="14"/>
      <c r="N16" s="12"/>
      <c r="O16" s="13" t="s">
        <v>36</v>
      </c>
      <c r="P16" s="14"/>
      <c r="V16" s="74"/>
      <c r="W16" s="74"/>
      <c r="X16" s="74"/>
      <c r="Y16" s="74"/>
      <c r="Z16" s="74"/>
      <c r="AA16" s="74"/>
      <c r="AB16" s="74"/>
      <c r="AC16" s="74"/>
      <c r="AD16" s="74"/>
      <c r="AE16" s="74"/>
      <c r="AF16" s="74"/>
      <c r="AG16" s="74"/>
      <c r="AH16" s="74"/>
      <c r="AI16" s="74"/>
      <c r="AJ16" s="74"/>
    </row>
    <row r="17" spans="2:36" ht="13.5" customHeight="1" thickBot="1">
      <c r="H17" s="12"/>
      <c r="I17" s="438" t="s">
        <v>37</v>
      </c>
      <c r="J17" s="14"/>
      <c r="N17" s="15"/>
      <c r="O17" s="16"/>
      <c r="P17" s="17"/>
      <c r="S17" s="11" t="s">
        <v>38</v>
      </c>
      <c r="V17" s="74"/>
      <c r="W17" s="74"/>
      <c r="X17" s="74"/>
      <c r="Y17" s="18"/>
      <c r="Z17" s="18"/>
      <c r="AA17" s="18"/>
      <c r="AB17" s="18"/>
      <c r="AC17" s="74"/>
      <c r="AD17" s="74"/>
      <c r="AE17" s="74"/>
      <c r="AF17" s="74"/>
      <c r="AG17" s="74"/>
      <c r="AH17" s="74"/>
      <c r="AI17" s="74"/>
      <c r="AJ17" s="74"/>
    </row>
    <row r="18" spans="2:36" ht="13.5" customHeight="1">
      <c r="H18" s="12"/>
      <c r="I18" s="439"/>
      <c r="J18" s="14"/>
      <c r="V18" s="74"/>
      <c r="W18" s="74"/>
      <c r="X18" s="74"/>
      <c r="Y18" s="18"/>
      <c r="Z18" s="18"/>
      <c r="AA18" s="18"/>
      <c r="AB18" s="18"/>
      <c r="AC18" s="74"/>
      <c r="AD18" s="74"/>
      <c r="AE18" s="74"/>
      <c r="AF18" s="74"/>
      <c r="AG18" s="74"/>
      <c r="AH18" s="74"/>
      <c r="AI18" s="74"/>
      <c r="AJ18" s="74"/>
    </row>
    <row r="19" spans="2:36" ht="13.5" customHeight="1">
      <c r="H19" s="12"/>
      <c r="I19" s="84"/>
      <c r="J19" s="14"/>
      <c r="O19" s="74"/>
      <c r="P19" s="74"/>
      <c r="Q19" s="74"/>
      <c r="R19" s="74"/>
      <c r="V19" s="74"/>
      <c r="W19" s="74"/>
      <c r="X19" s="74"/>
      <c r="Y19" s="18"/>
      <c r="Z19" s="18"/>
      <c r="AA19" s="18"/>
      <c r="AB19" s="18"/>
      <c r="AC19" s="74"/>
      <c r="AD19" s="74"/>
      <c r="AE19" s="74"/>
      <c r="AF19" s="74"/>
      <c r="AG19" s="74"/>
      <c r="AH19" s="74"/>
      <c r="AI19" s="74"/>
      <c r="AJ19" s="74"/>
    </row>
    <row r="20" spans="2:36" ht="13.5" customHeight="1">
      <c r="B20" s="80" t="s">
        <v>39</v>
      </c>
      <c r="D20" s="80" t="s">
        <v>40</v>
      </c>
      <c r="H20" s="12"/>
      <c r="I20" s="85" t="s">
        <v>41</v>
      </c>
      <c r="J20" s="14"/>
      <c r="O20" s="74"/>
      <c r="P20" s="74"/>
      <c r="Q20" s="74"/>
      <c r="R20" s="74"/>
      <c r="V20" s="74"/>
      <c r="W20" s="74"/>
      <c r="X20" s="74"/>
      <c r="Y20" s="74"/>
      <c r="Z20" s="74"/>
      <c r="AA20" s="74"/>
      <c r="AB20" s="74"/>
      <c r="AC20" s="74"/>
      <c r="AD20" s="74"/>
      <c r="AE20" s="74"/>
      <c r="AF20" s="74"/>
      <c r="AG20" s="74"/>
      <c r="AH20" s="74"/>
      <c r="AI20" s="74"/>
      <c r="AJ20" s="74"/>
    </row>
    <row r="21" spans="2:36" ht="13.5" customHeight="1">
      <c r="D21" s="423"/>
      <c r="E21" s="423"/>
      <c r="F21" s="423"/>
      <c r="H21" s="12"/>
      <c r="J21" s="14"/>
      <c r="O21" s="74"/>
      <c r="P21" s="74"/>
      <c r="Q21" s="74"/>
      <c r="R21" s="74"/>
      <c r="V21" s="74"/>
      <c r="W21" s="74"/>
      <c r="X21" s="74"/>
      <c r="Y21" s="74"/>
      <c r="Z21" s="74"/>
      <c r="AA21" s="74"/>
      <c r="AB21" s="446"/>
      <c r="AC21" s="446"/>
      <c r="AD21" s="446"/>
      <c r="AE21" s="446"/>
      <c r="AF21" s="446"/>
      <c r="AG21" s="446"/>
      <c r="AH21" s="446"/>
      <c r="AI21" s="446"/>
      <c r="AJ21" s="446"/>
    </row>
    <row r="22" spans="2:36" ht="13.5" customHeight="1">
      <c r="H22" s="12"/>
      <c r="I22" s="420" t="s">
        <v>42</v>
      </c>
      <c r="J22" s="14"/>
      <c r="V22" s="74"/>
      <c r="W22" s="74"/>
      <c r="X22" s="74"/>
      <c r="Y22" s="74"/>
      <c r="Z22" s="74"/>
      <c r="AA22" s="74"/>
      <c r="AB22" s="446"/>
      <c r="AC22" s="446"/>
      <c r="AD22" s="446"/>
      <c r="AE22" s="446"/>
      <c r="AF22" s="446"/>
      <c r="AG22" s="446"/>
      <c r="AH22" s="446"/>
      <c r="AI22" s="446"/>
      <c r="AJ22" s="446"/>
    </row>
    <row r="23" spans="2:36" ht="13.5" customHeight="1">
      <c r="D23" s="80" t="s">
        <v>43</v>
      </c>
      <c r="H23" s="12"/>
      <c r="I23" s="444"/>
      <c r="J23" s="14"/>
      <c r="V23" s="74"/>
      <c r="W23" s="74"/>
      <c r="X23" s="74"/>
      <c r="Y23" s="74"/>
      <c r="Z23" s="74"/>
      <c r="AA23" s="74"/>
      <c r="AB23" s="446"/>
      <c r="AC23" s="446"/>
      <c r="AD23" s="446"/>
      <c r="AE23" s="446"/>
      <c r="AF23" s="446"/>
      <c r="AG23" s="446"/>
      <c r="AH23" s="446"/>
      <c r="AI23" s="446"/>
      <c r="AJ23" s="446"/>
    </row>
    <row r="24" spans="2:36" ht="13.5" customHeight="1">
      <c r="D24" s="11" t="s">
        <v>44</v>
      </c>
      <c r="F24" s="86"/>
      <c r="H24" s="12"/>
      <c r="I24" s="421"/>
      <c r="J24" s="14"/>
      <c r="V24" s="74"/>
      <c r="W24" s="74"/>
      <c r="X24" s="74"/>
      <c r="Y24" s="74"/>
      <c r="Z24" s="74"/>
      <c r="AA24" s="74"/>
      <c r="AB24" s="446"/>
      <c r="AC24" s="446"/>
      <c r="AD24" s="446"/>
      <c r="AE24" s="446"/>
      <c r="AF24" s="446"/>
      <c r="AG24" s="446"/>
      <c r="AH24" s="446"/>
      <c r="AI24" s="446"/>
      <c r="AJ24" s="446"/>
    </row>
    <row r="25" spans="2:36" ht="13.5" customHeight="1">
      <c r="H25" s="12"/>
      <c r="J25" s="14"/>
      <c r="V25" s="74"/>
      <c r="W25" s="74"/>
      <c r="X25" s="74"/>
      <c r="Y25" s="74"/>
      <c r="Z25" s="74"/>
      <c r="AA25" s="74"/>
      <c r="AB25" s="74"/>
      <c r="AC25" s="74"/>
      <c r="AD25" s="74"/>
      <c r="AE25" s="74"/>
      <c r="AF25" s="74"/>
      <c r="AG25" s="74"/>
      <c r="AH25" s="74"/>
      <c r="AI25" s="74"/>
      <c r="AJ25" s="74"/>
    </row>
    <row r="26" spans="2:36" ht="13.5" customHeight="1" thickBot="1">
      <c r="H26" s="12"/>
      <c r="I26" s="80" t="s">
        <v>45</v>
      </c>
      <c r="J26" s="14"/>
      <c r="V26" s="74"/>
      <c r="W26" s="74"/>
      <c r="X26" s="74"/>
      <c r="Y26" s="74"/>
      <c r="Z26" s="74"/>
      <c r="AA26" s="74"/>
      <c r="AB26" s="74"/>
      <c r="AC26" s="74"/>
      <c r="AD26" s="74"/>
      <c r="AE26" s="74"/>
      <c r="AF26" s="419"/>
      <c r="AG26" s="419"/>
      <c r="AH26" s="419"/>
      <c r="AI26" s="419"/>
      <c r="AJ26" s="419"/>
    </row>
    <row r="27" spans="2:36" ht="13.5" customHeight="1">
      <c r="H27" s="12"/>
      <c r="J27" s="14"/>
      <c r="N27" s="8"/>
      <c r="O27" s="9"/>
      <c r="P27" s="10"/>
      <c r="Q27" s="11" t="s">
        <v>46</v>
      </c>
      <c r="V27" s="74"/>
      <c r="W27" s="74"/>
      <c r="X27" s="74"/>
      <c r="Y27" s="74"/>
      <c r="Z27" s="74"/>
      <c r="AA27" s="74"/>
      <c r="AB27" s="74"/>
      <c r="AC27" s="74"/>
      <c r="AD27" s="74"/>
      <c r="AE27" s="74"/>
      <c r="AF27" s="419"/>
      <c r="AG27" s="419"/>
      <c r="AH27" s="419"/>
      <c r="AI27" s="419"/>
      <c r="AJ27" s="419"/>
    </row>
    <row r="28" spans="2:36" ht="13.5" customHeight="1" thickBot="1">
      <c r="H28" s="12"/>
      <c r="I28" s="80" t="s">
        <v>47</v>
      </c>
      <c r="J28" s="14"/>
      <c r="N28" s="12"/>
      <c r="O28" s="13" t="s">
        <v>48</v>
      </c>
      <c r="P28" s="14"/>
      <c r="V28" s="74"/>
      <c r="W28" s="74"/>
      <c r="X28" s="74" t="s">
        <v>49</v>
      </c>
      <c r="Y28" s="74"/>
      <c r="Z28" s="74"/>
      <c r="AA28" s="74"/>
      <c r="AB28" s="74"/>
      <c r="AC28" s="74"/>
      <c r="AD28" s="74"/>
      <c r="AE28" s="74"/>
      <c r="AF28" s="419"/>
      <c r="AG28" s="419"/>
      <c r="AH28" s="419"/>
      <c r="AI28" s="419"/>
      <c r="AJ28" s="419"/>
    </row>
    <row r="29" spans="2:36" ht="13.5" customHeight="1">
      <c r="B29" s="80" t="s">
        <v>39</v>
      </c>
      <c r="D29" s="80" t="s">
        <v>50</v>
      </c>
      <c r="H29" s="12"/>
      <c r="J29" s="14"/>
      <c r="N29" s="12"/>
      <c r="P29" s="14"/>
      <c r="V29" s="429" t="s">
        <v>51</v>
      </c>
      <c r="W29" s="430"/>
      <c r="X29" s="74"/>
      <c r="Y29" s="424" t="s">
        <v>52</v>
      </c>
      <c r="Z29" s="74"/>
      <c r="AA29" s="74"/>
      <c r="AB29" s="74"/>
      <c r="AC29" s="74"/>
      <c r="AD29" s="74"/>
      <c r="AE29" s="74"/>
      <c r="AF29" s="419"/>
      <c r="AG29" s="419"/>
      <c r="AH29" s="419"/>
      <c r="AI29" s="419"/>
      <c r="AJ29" s="419"/>
    </row>
    <row r="30" spans="2:36" ht="13.5" customHeight="1">
      <c r="D30" s="423"/>
      <c r="E30" s="423"/>
      <c r="F30" s="423"/>
      <c r="H30" s="12"/>
      <c r="J30" s="14"/>
      <c r="N30" s="12"/>
      <c r="P30" s="14"/>
      <c r="V30" s="431"/>
      <c r="W30" s="432"/>
      <c r="X30" s="74"/>
      <c r="Y30" s="426"/>
      <c r="Z30" s="74"/>
      <c r="AA30" s="74"/>
      <c r="AB30" s="74"/>
      <c r="AC30" s="74"/>
      <c r="AD30" s="74"/>
      <c r="AE30" s="74"/>
      <c r="AF30" s="419"/>
      <c r="AG30" s="419"/>
      <c r="AH30" s="419"/>
      <c r="AI30" s="419"/>
      <c r="AJ30" s="419"/>
    </row>
    <row r="31" spans="2:36" ht="13.5" customHeight="1" thickBot="1">
      <c r="H31" s="12"/>
      <c r="I31" s="420" t="s">
        <v>53</v>
      </c>
      <c r="J31" s="14"/>
      <c r="N31" s="12"/>
      <c r="P31" s="14"/>
      <c r="V31" s="433"/>
      <c r="W31" s="434"/>
      <c r="X31" s="74"/>
      <c r="Y31" s="425"/>
      <c r="Z31" s="74"/>
      <c r="AA31" s="74"/>
      <c r="AB31" s="74"/>
      <c r="AC31" s="74"/>
      <c r="AD31" s="74"/>
      <c r="AE31" s="74"/>
      <c r="AF31" s="419"/>
      <c r="AG31" s="419"/>
      <c r="AH31" s="419"/>
      <c r="AI31" s="419"/>
      <c r="AJ31" s="419"/>
    </row>
    <row r="32" spans="2:36" ht="13.5" customHeight="1">
      <c r="D32" s="80" t="s">
        <v>54</v>
      </c>
      <c r="H32" s="12"/>
      <c r="I32" s="444"/>
      <c r="J32" s="14"/>
      <c r="N32" s="12"/>
      <c r="P32" s="14"/>
      <c r="V32" s="74"/>
      <c r="W32" s="74"/>
      <c r="X32" s="74"/>
      <c r="Y32" s="74"/>
      <c r="Z32" s="74"/>
      <c r="AA32" s="74"/>
      <c r="AB32" s="74"/>
      <c r="AC32" s="74"/>
      <c r="AD32" s="74"/>
      <c r="AE32" s="74"/>
      <c r="AF32" s="74"/>
      <c r="AG32" s="74"/>
      <c r="AH32" s="74"/>
      <c r="AI32" s="74"/>
      <c r="AJ32" s="74"/>
    </row>
    <row r="33" spans="2:36" ht="13.5" customHeight="1">
      <c r="H33" s="12"/>
      <c r="I33" s="421"/>
      <c r="J33" s="14"/>
      <c r="N33" s="12"/>
      <c r="P33" s="14"/>
      <c r="V33" s="74"/>
      <c r="W33" s="74"/>
      <c r="X33" s="74"/>
      <c r="Y33" s="74"/>
      <c r="Z33" s="74"/>
      <c r="AA33" s="74"/>
      <c r="AB33" s="74"/>
      <c r="AC33" s="74"/>
      <c r="AD33" s="74"/>
      <c r="AE33" s="74"/>
      <c r="AF33" s="74"/>
      <c r="AG33" s="74"/>
      <c r="AH33" s="74"/>
      <c r="AI33" s="74"/>
      <c r="AJ33" s="74"/>
    </row>
    <row r="34" spans="2:36" ht="13.5" customHeight="1">
      <c r="H34" s="12"/>
      <c r="J34" s="14"/>
      <c r="N34" s="12"/>
      <c r="P34" s="14"/>
      <c r="V34" s="74"/>
      <c r="W34" s="74"/>
      <c r="X34" s="74"/>
      <c r="Y34" s="74"/>
      <c r="Z34" s="74"/>
      <c r="AA34" s="74"/>
      <c r="AB34" s="74"/>
      <c r="AC34" s="74"/>
      <c r="AD34" s="74"/>
      <c r="AE34" s="74"/>
      <c r="AF34" s="74"/>
      <c r="AG34" s="74"/>
      <c r="AH34" s="74"/>
      <c r="AI34" s="74"/>
      <c r="AJ34" s="74"/>
    </row>
    <row r="35" spans="2:36" ht="13.5" customHeight="1">
      <c r="H35" s="12"/>
      <c r="I35" s="80" t="s">
        <v>45</v>
      </c>
      <c r="J35" s="14"/>
      <c r="N35" s="12"/>
      <c r="P35" s="14"/>
      <c r="V35" s="74"/>
      <c r="W35" s="74"/>
      <c r="X35" s="74"/>
      <c r="Y35" s="74"/>
      <c r="Z35" s="74"/>
      <c r="AA35" s="74"/>
      <c r="AB35" s="74"/>
      <c r="AC35" s="74"/>
      <c r="AD35" s="74"/>
      <c r="AE35" s="74"/>
      <c r="AF35" s="74"/>
      <c r="AG35" s="74"/>
      <c r="AH35" s="74"/>
      <c r="AI35" s="74"/>
      <c r="AJ35" s="74"/>
    </row>
    <row r="36" spans="2:36" ht="13.5" customHeight="1">
      <c r="H36" s="12"/>
      <c r="J36" s="14"/>
      <c r="N36" s="12"/>
      <c r="P36" s="14"/>
      <c r="V36" s="74"/>
      <c r="W36" s="74"/>
      <c r="X36" s="74"/>
      <c r="Y36" s="74"/>
      <c r="Z36" s="74"/>
      <c r="AA36" s="74"/>
      <c r="AB36" s="419"/>
      <c r="AC36" s="419"/>
      <c r="AD36" s="419"/>
      <c r="AE36" s="419"/>
      <c r="AF36" s="419"/>
      <c r="AG36" s="419"/>
      <c r="AH36" s="74"/>
      <c r="AI36" s="74"/>
      <c r="AJ36" s="74"/>
    </row>
    <row r="37" spans="2:36" ht="13.5" customHeight="1">
      <c r="H37" s="12"/>
      <c r="I37" s="80" t="s">
        <v>47</v>
      </c>
      <c r="J37" s="14"/>
      <c r="N37" s="12"/>
      <c r="O37" s="13" t="s">
        <v>55</v>
      </c>
      <c r="P37" s="14"/>
      <c r="V37" s="74"/>
      <c r="W37" s="74"/>
      <c r="X37" s="74"/>
      <c r="Y37" s="74"/>
      <c r="Z37" s="74"/>
      <c r="AA37" s="74"/>
      <c r="AB37" s="419"/>
      <c r="AC37" s="419"/>
      <c r="AD37" s="419"/>
      <c r="AE37" s="419"/>
      <c r="AF37" s="419"/>
      <c r="AG37" s="419"/>
      <c r="AH37" s="74"/>
      <c r="AI37" s="74"/>
      <c r="AJ37" s="74"/>
    </row>
    <row r="38" spans="2:36" ht="7.5" customHeight="1" thickBot="1">
      <c r="H38" s="15"/>
      <c r="I38" s="87"/>
      <c r="J38" s="17"/>
      <c r="N38" s="12"/>
      <c r="O38" s="423"/>
      <c r="P38" s="14"/>
      <c r="R38" s="423"/>
      <c r="V38" s="74"/>
      <c r="W38" s="74"/>
      <c r="X38" s="74"/>
      <c r="Y38" s="74"/>
      <c r="Z38" s="74"/>
      <c r="AA38" s="74"/>
      <c r="AB38" s="419"/>
      <c r="AC38" s="419"/>
      <c r="AD38" s="419"/>
      <c r="AE38" s="419"/>
      <c r="AF38" s="419"/>
      <c r="AG38" s="419"/>
      <c r="AH38" s="74"/>
      <c r="AI38" s="74"/>
      <c r="AJ38" s="74"/>
    </row>
    <row r="39" spans="2:36" ht="7.5" customHeight="1" thickBot="1">
      <c r="N39" s="15"/>
      <c r="O39" s="445"/>
      <c r="P39" s="17"/>
      <c r="R39" s="423"/>
      <c r="V39" s="74"/>
      <c r="W39" s="74"/>
      <c r="X39" s="74"/>
      <c r="Y39" s="74"/>
      <c r="Z39" s="74"/>
      <c r="AA39" s="74"/>
      <c r="AB39" s="419"/>
      <c r="AC39" s="419"/>
      <c r="AD39" s="419"/>
      <c r="AE39" s="419"/>
      <c r="AF39" s="419"/>
      <c r="AG39" s="419"/>
      <c r="AH39" s="74"/>
      <c r="AI39" s="74"/>
      <c r="AJ39" s="74"/>
    </row>
    <row r="40" spans="2:36" ht="13.5" customHeight="1">
      <c r="R40" s="88"/>
      <c r="V40" s="74"/>
      <c r="W40" s="74"/>
      <c r="X40" s="74"/>
      <c r="Y40" s="74"/>
      <c r="Z40" s="74"/>
      <c r="AA40" s="74"/>
      <c r="AB40" s="419"/>
      <c r="AC40" s="419"/>
      <c r="AD40" s="419"/>
      <c r="AE40" s="419"/>
      <c r="AF40" s="419"/>
      <c r="AG40" s="419"/>
      <c r="AH40" s="74"/>
      <c r="AI40" s="74"/>
      <c r="AJ40" s="74"/>
    </row>
    <row r="41" spans="2:36" ht="13.5" customHeight="1" thickBot="1">
      <c r="J41" s="11" t="s">
        <v>56</v>
      </c>
      <c r="R41" s="88"/>
      <c r="V41" s="74"/>
      <c r="W41" s="74"/>
      <c r="X41" s="74"/>
      <c r="Y41" s="74"/>
      <c r="Z41" s="74"/>
      <c r="AA41" s="74"/>
      <c r="AB41" s="419"/>
      <c r="AC41" s="419"/>
      <c r="AD41" s="419"/>
      <c r="AE41" s="419"/>
      <c r="AF41" s="419"/>
      <c r="AG41" s="419"/>
      <c r="AH41" s="74"/>
      <c r="AI41" s="74"/>
      <c r="AJ41" s="74"/>
    </row>
    <row r="42" spans="2:36" ht="7.5" customHeight="1">
      <c r="H42" s="8"/>
      <c r="I42" s="9"/>
      <c r="J42" s="10"/>
      <c r="V42" s="74"/>
      <c r="W42" s="74"/>
      <c r="X42" s="74"/>
      <c r="Y42" s="74"/>
      <c r="Z42" s="74"/>
      <c r="AA42" s="74"/>
      <c r="AB42" s="419"/>
      <c r="AC42" s="419"/>
      <c r="AD42" s="419"/>
      <c r="AE42" s="419"/>
      <c r="AF42" s="419"/>
      <c r="AG42" s="419"/>
      <c r="AH42" s="74"/>
      <c r="AI42" s="74"/>
      <c r="AJ42" s="74"/>
    </row>
    <row r="43" spans="2:36" ht="7.5" customHeight="1" thickBot="1">
      <c r="C43" s="89"/>
      <c r="H43" s="12"/>
      <c r="J43" s="14"/>
      <c r="V43" s="74"/>
      <c r="W43" s="74"/>
      <c r="X43" s="74"/>
      <c r="Y43" s="74"/>
      <c r="Z43" s="74"/>
      <c r="AA43" s="74"/>
      <c r="AB43" s="419"/>
      <c r="AC43" s="419"/>
      <c r="AD43" s="419"/>
      <c r="AE43" s="419"/>
      <c r="AF43" s="419"/>
      <c r="AG43" s="419"/>
      <c r="AH43" s="74"/>
      <c r="AI43" s="74"/>
      <c r="AJ43" s="74"/>
    </row>
    <row r="44" spans="2:36" ht="13.5" customHeight="1">
      <c r="D44" s="80" t="s">
        <v>20</v>
      </c>
      <c r="H44" s="12"/>
      <c r="I44" s="438" t="s">
        <v>57</v>
      </c>
      <c r="J44" s="14"/>
      <c r="N44" s="8"/>
      <c r="O44" s="9"/>
      <c r="P44" s="10"/>
      <c r="Q44" s="11" t="s">
        <v>35</v>
      </c>
      <c r="V44" s="74"/>
      <c r="W44" s="74"/>
      <c r="X44" s="74"/>
      <c r="Y44" s="74"/>
      <c r="Z44" s="74"/>
      <c r="AA44" s="74"/>
      <c r="AB44" s="74"/>
      <c r="AC44" s="74"/>
      <c r="AD44" s="74"/>
      <c r="AE44" s="74"/>
      <c r="AF44" s="74"/>
      <c r="AG44" s="74"/>
      <c r="AH44" s="74"/>
      <c r="AI44" s="74"/>
      <c r="AJ44" s="74"/>
    </row>
    <row r="45" spans="2:36" ht="13.5" customHeight="1">
      <c r="B45" s="80" t="s">
        <v>58</v>
      </c>
      <c r="D45" s="76"/>
      <c r="H45" s="12"/>
      <c r="I45" s="421"/>
      <c r="J45" s="14"/>
      <c r="N45" s="12"/>
      <c r="O45" s="13" t="s">
        <v>59</v>
      </c>
      <c r="P45" s="14"/>
      <c r="V45" s="74"/>
      <c r="W45" s="74"/>
      <c r="X45" s="74"/>
      <c r="Y45" s="74"/>
      <c r="Z45" s="74"/>
      <c r="AA45" s="74"/>
      <c r="AB45" s="419"/>
      <c r="AC45" s="419"/>
      <c r="AD45" s="419"/>
      <c r="AE45" s="419"/>
      <c r="AF45" s="419"/>
      <c r="AG45" s="419"/>
      <c r="AH45" s="74"/>
      <c r="AI45" s="74"/>
      <c r="AJ45" s="74"/>
    </row>
    <row r="46" spans="2:36" ht="13.5" customHeight="1" thickBot="1">
      <c r="D46" s="438" t="s">
        <v>25</v>
      </c>
      <c r="E46" s="11" t="s">
        <v>26</v>
      </c>
      <c r="H46" s="12"/>
      <c r="J46" s="14"/>
      <c r="N46" s="15"/>
      <c r="O46" s="16"/>
      <c r="P46" s="17"/>
      <c r="V46" s="74"/>
      <c r="W46" s="74"/>
      <c r="X46" s="74"/>
      <c r="Y46" s="74"/>
      <c r="Z46" s="74"/>
      <c r="AA46" s="74"/>
      <c r="AB46" s="419"/>
      <c r="AC46" s="419"/>
      <c r="AD46" s="419"/>
      <c r="AE46" s="419"/>
      <c r="AF46" s="419"/>
      <c r="AG46" s="419"/>
      <c r="AH46" s="74"/>
      <c r="AI46" s="74"/>
      <c r="AJ46" s="74"/>
    </row>
    <row r="47" spans="2:36" ht="13.5" customHeight="1">
      <c r="B47" s="438" t="s">
        <v>23</v>
      </c>
      <c r="D47" s="439"/>
      <c r="H47" s="12"/>
      <c r="I47" s="438" t="s">
        <v>60</v>
      </c>
      <c r="J47" s="14"/>
      <c r="V47" s="74"/>
      <c r="W47" s="74"/>
      <c r="X47" s="74"/>
      <c r="Y47" s="74"/>
      <c r="Z47" s="74"/>
      <c r="AA47" s="74"/>
      <c r="AB47" s="419"/>
      <c r="AC47" s="419"/>
      <c r="AD47" s="419"/>
      <c r="AE47" s="419"/>
      <c r="AF47" s="419"/>
      <c r="AG47" s="419"/>
      <c r="AH47" s="74"/>
      <c r="AI47" s="74"/>
      <c r="AJ47" s="74"/>
    </row>
    <row r="48" spans="2:36" ht="13.5" customHeight="1">
      <c r="B48" s="439"/>
      <c r="H48" s="12"/>
      <c r="I48" s="421"/>
      <c r="J48" s="14"/>
      <c r="O48" s="18"/>
      <c r="P48" s="18"/>
      <c r="Q48" s="18"/>
      <c r="R48" s="18"/>
      <c r="V48" s="74"/>
      <c r="W48" s="74"/>
      <c r="X48" s="74"/>
      <c r="Y48" s="74"/>
      <c r="Z48" s="74"/>
      <c r="AA48" s="74"/>
      <c r="AB48" s="419"/>
      <c r="AC48" s="419"/>
      <c r="AD48" s="419"/>
      <c r="AE48" s="419"/>
      <c r="AF48" s="419"/>
      <c r="AG48" s="419"/>
      <c r="AH48" s="74"/>
      <c r="AI48" s="74"/>
      <c r="AJ48" s="74"/>
    </row>
    <row r="49" spans="1:36" ht="13.5" customHeight="1">
      <c r="B49" s="11" t="s">
        <v>61</v>
      </c>
      <c r="H49" s="12"/>
      <c r="J49" s="14"/>
      <c r="O49" s="18"/>
      <c r="P49" s="18"/>
      <c r="Q49" s="18"/>
      <c r="R49" s="18"/>
      <c r="V49" s="74"/>
      <c r="W49" s="74"/>
      <c r="X49" s="74"/>
      <c r="Y49" s="74"/>
      <c r="Z49" s="74"/>
      <c r="AA49" s="74"/>
      <c r="AB49" s="419"/>
      <c r="AC49" s="419"/>
      <c r="AD49" s="419"/>
      <c r="AE49" s="419"/>
      <c r="AF49" s="419"/>
      <c r="AG49" s="419"/>
      <c r="AH49" s="74"/>
      <c r="AI49" s="74"/>
      <c r="AJ49" s="74"/>
    </row>
    <row r="50" spans="1:36" ht="13.5" customHeight="1">
      <c r="H50" s="12"/>
      <c r="J50" s="14"/>
      <c r="O50" s="18"/>
      <c r="P50" s="18"/>
      <c r="Q50" s="18"/>
      <c r="R50" s="18"/>
      <c r="V50" s="74"/>
      <c r="W50" s="74"/>
      <c r="X50" s="74"/>
      <c r="Y50" s="74"/>
      <c r="Z50" s="74"/>
      <c r="AA50" s="74"/>
      <c r="AB50" s="74"/>
      <c r="AC50" s="74"/>
      <c r="AD50" s="74"/>
      <c r="AE50" s="74"/>
      <c r="AF50" s="74"/>
      <c r="AG50" s="74"/>
      <c r="AH50" s="74"/>
      <c r="AI50" s="74"/>
      <c r="AJ50" s="74"/>
    </row>
    <row r="51" spans="1:36" ht="13.5" customHeight="1">
      <c r="H51" s="12"/>
      <c r="I51" s="420" t="s">
        <v>62</v>
      </c>
      <c r="J51" s="14"/>
      <c r="O51" s="21"/>
      <c r="P51" s="21"/>
      <c r="Q51" s="21"/>
      <c r="R51" s="21"/>
      <c r="V51" s="74"/>
      <c r="W51" s="74"/>
      <c r="X51" s="74"/>
      <c r="Y51" s="74"/>
      <c r="Z51" s="74"/>
      <c r="AA51" s="74"/>
      <c r="AB51" s="74"/>
      <c r="AC51" s="74"/>
      <c r="AD51" s="74"/>
      <c r="AE51" s="74"/>
      <c r="AF51" s="74"/>
      <c r="AG51" s="74"/>
      <c r="AH51" s="74"/>
      <c r="AI51" s="74"/>
      <c r="AJ51" s="74"/>
    </row>
    <row r="52" spans="1:36" ht="13.5" customHeight="1">
      <c r="H52" s="12"/>
      <c r="I52" s="421"/>
      <c r="J52" s="14"/>
      <c r="R52" s="13" t="s">
        <v>33</v>
      </c>
      <c r="V52" s="74"/>
      <c r="W52" s="74"/>
      <c r="X52" s="74"/>
      <c r="Y52" s="18"/>
      <c r="Z52" s="18"/>
      <c r="AA52" s="18"/>
      <c r="AB52" s="22"/>
      <c r="AC52" s="19"/>
      <c r="AD52" s="19"/>
      <c r="AE52" s="19"/>
      <c r="AF52" s="19"/>
      <c r="AG52" s="19"/>
      <c r="AH52" s="74"/>
      <c r="AI52" s="74"/>
      <c r="AJ52" s="74"/>
    </row>
    <row r="53" spans="1:36" ht="13.5" customHeight="1" thickBot="1">
      <c r="H53" s="12"/>
      <c r="J53" s="14"/>
      <c r="V53" s="74"/>
      <c r="W53" s="74"/>
      <c r="X53" s="74"/>
      <c r="Y53" s="18"/>
      <c r="Z53" s="18"/>
      <c r="AA53" s="18"/>
      <c r="AB53" s="22"/>
      <c r="AC53" s="19"/>
      <c r="AD53" s="19"/>
      <c r="AE53" s="19"/>
      <c r="AF53" s="19"/>
      <c r="AG53" s="19"/>
      <c r="AH53" s="74"/>
      <c r="AI53" s="74"/>
      <c r="AJ53" s="74"/>
    </row>
    <row r="54" spans="1:36" ht="13.5" customHeight="1">
      <c r="H54" s="12"/>
      <c r="I54" s="420" t="s">
        <v>63</v>
      </c>
      <c r="J54" s="14"/>
      <c r="N54" s="8"/>
      <c r="O54" s="9"/>
      <c r="P54" s="10"/>
      <c r="Q54" s="11" t="s">
        <v>64</v>
      </c>
      <c r="V54" s="74"/>
      <c r="W54" s="74"/>
      <c r="X54" s="74"/>
      <c r="Y54" s="18"/>
      <c r="Z54" s="18"/>
      <c r="AA54" s="18"/>
      <c r="AB54" s="22"/>
      <c r="AC54" s="19"/>
      <c r="AD54" s="19"/>
      <c r="AE54" s="19"/>
      <c r="AF54" s="19"/>
      <c r="AG54" s="19"/>
      <c r="AH54" s="74"/>
      <c r="AI54" s="74"/>
      <c r="AJ54" s="74"/>
    </row>
    <row r="55" spans="1:36" ht="13.5" customHeight="1">
      <c r="D55" s="80" t="s">
        <v>65</v>
      </c>
      <c r="H55" s="12"/>
      <c r="I55" s="421"/>
      <c r="J55" s="14"/>
      <c r="N55" s="12"/>
      <c r="O55" s="13" t="s">
        <v>66</v>
      </c>
      <c r="P55" s="14"/>
      <c r="V55" s="74"/>
      <c r="W55" s="74"/>
      <c r="X55" s="74"/>
      <c r="Y55" s="18"/>
      <c r="Z55" s="18"/>
      <c r="AA55" s="18"/>
      <c r="AB55" s="18"/>
      <c r="AC55" s="19"/>
      <c r="AD55" s="19"/>
      <c r="AE55" s="19"/>
      <c r="AF55" s="19"/>
      <c r="AG55" s="19"/>
      <c r="AH55" s="74"/>
      <c r="AI55" s="74"/>
      <c r="AJ55" s="74"/>
    </row>
    <row r="56" spans="1:36" ht="13.5" customHeight="1" thickBot="1">
      <c r="D56" s="76"/>
      <c r="H56" s="12"/>
      <c r="J56" s="14"/>
      <c r="N56" s="15"/>
      <c r="O56" s="16"/>
      <c r="P56" s="20"/>
      <c r="V56" s="74"/>
      <c r="W56" s="74"/>
      <c r="X56" s="74"/>
      <c r="Y56" s="437"/>
      <c r="Z56" s="437"/>
      <c r="AA56" s="74"/>
      <c r="AB56" s="74"/>
      <c r="AC56" s="74"/>
      <c r="AD56" s="74"/>
      <c r="AE56" s="74"/>
      <c r="AF56" s="74"/>
      <c r="AG56" s="74"/>
      <c r="AH56" s="74"/>
      <c r="AI56" s="74"/>
      <c r="AJ56" s="74"/>
    </row>
    <row r="57" spans="1:36" ht="13.5" customHeight="1" thickBot="1">
      <c r="C57" s="90"/>
      <c r="D57" s="438" t="s">
        <v>25</v>
      </c>
      <c r="E57" s="11" t="s">
        <v>67</v>
      </c>
      <c r="H57" s="12"/>
      <c r="J57" s="14"/>
      <c r="V57" s="74"/>
      <c r="W57" s="74"/>
      <c r="X57" s="74"/>
      <c r="Y57" s="437"/>
      <c r="Z57" s="437"/>
      <c r="AA57" s="74"/>
      <c r="AB57" s="74"/>
      <c r="AC57" s="74"/>
      <c r="AD57" s="74"/>
      <c r="AE57" s="74"/>
      <c r="AF57" s="74"/>
      <c r="AG57" s="74"/>
      <c r="AH57" s="74"/>
      <c r="AI57" s="74"/>
      <c r="AJ57" s="74"/>
    </row>
    <row r="58" spans="1:36" ht="13.5" customHeight="1">
      <c r="A58" s="12"/>
      <c r="D58" s="439"/>
      <c r="H58" s="12"/>
      <c r="I58" s="420" t="s">
        <v>68</v>
      </c>
      <c r="J58" s="14"/>
      <c r="N58" s="8"/>
      <c r="O58" s="9"/>
      <c r="P58" s="10"/>
      <c r="Q58" s="11" t="s">
        <v>46</v>
      </c>
      <c r="V58" s="74"/>
      <c r="W58" s="74"/>
      <c r="X58" s="74"/>
      <c r="Y58" s="74"/>
      <c r="Z58" s="74"/>
      <c r="AA58" s="74"/>
      <c r="AB58" s="74"/>
      <c r="AC58" s="74"/>
      <c r="AD58" s="74"/>
      <c r="AE58" s="74"/>
      <c r="AF58" s="74"/>
      <c r="AG58" s="74"/>
      <c r="AH58" s="74"/>
      <c r="AI58" s="74"/>
      <c r="AJ58" s="74"/>
    </row>
    <row r="59" spans="1:36" ht="13.5" customHeight="1">
      <c r="B59" s="13" t="s">
        <v>39</v>
      </c>
      <c r="H59" s="12"/>
      <c r="I59" s="421"/>
      <c r="J59" s="14"/>
      <c r="N59" s="12"/>
      <c r="P59" s="14"/>
      <c r="V59" s="440" t="s">
        <v>69</v>
      </c>
      <c r="W59" s="441"/>
      <c r="X59" s="74"/>
      <c r="Y59" s="427" t="s">
        <v>23</v>
      </c>
      <c r="Z59" s="74"/>
      <c r="AA59" s="427" t="s">
        <v>70</v>
      </c>
      <c r="AB59" s="74"/>
      <c r="AC59" s="74"/>
      <c r="AD59" s="74"/>
      <c r="AE59" s="74"/>
      <c r="AF59" s="74"/>
      <c r="AG59" s="74"/>
      <c r="AH59" s="74"/>
      <c r="AI59" s="74"/>
      <c r="AJ59" s="74"/>
    </row>
    <row r="60" spans="1:36" ht="13.5" customHeight="1">
      <c r="H60" s="12"/>
      <c r="J60" s="14"/>
      <c r="N60" s="12"/>
      <c r="P60" s="14"/>
      <c r="V60" s="442"/>
      <c r="W60" s="443"/>
      <c r="X60" s="74"/>
      <c r="Y60" s="428"/>
      <c r="Z60" s="74"/>
      <c r="AA60" s="428"/>
      <c r="AB60" s="74"/>
      <c r="AC60" s="74"/>
      <c r="AD60" s="74"/>
      <c r="AE60" s="74"/>
      <c r="AF60" s="74"/>
      <c r="AG60" s="74"/>
      <c r="AH60" s="74"/>
      <c r="AI60" s="74"/>
      <c r="AJ60" s="74"/>
    </row>
    <row r="61" spans="1:36" ht="13.5" customHeight="1">
      <c r="H61" s="12"/>
      <c r="I61" s="80" t="s">
        <v>45</v>
      </c>
      <c r="J61" s="14"/>
      <c r="N61" s="12"/>
      <c r="P61" s="14"/>
      <c r="R61" s="420" t="s">
        <v>71</v>
      </c>
      <c r="V61" s="74"/>
      <c r="W61" s="74"/>
      <c r="X61" s="74"/>
      <c r="Y61" s="74"/>
      <c r="Z61" s="74"/>
      <c r="AA61" s="74"/>
      <c r="AB61" s="74"/>
      <c r="AC61" s="74"/>
      <c r="AD61" s="74"/>
      <c r="AE61" s="74"/>
      <c r="AF61" s="74"/>
      <c r="AG61" s="74"/>
      <c r="AH61" s="74"/>
      <c r="AI61" s="74"/>
      <c r="AJ61" s="74"/>
    </row>
    <row r="62" spans="1:36" ht="13.5" customHeight="1">
      <c r="H62" s="12"/>
      <c r="J62" s="14"/>
      <c r="N62" s="12"/>
      <c r="P62" s="14"/>
      <c r="R62" s="421"/>
      <c r="V62" s="74"/>
      <c r="W62" s="74"/>
      <c r="X62" s="74"/>
      <c r="Y62" s="74"/>
      <c r="Z62" s="74"/>
      <c r="AA62" s="74"/>
      <c r="AB62" s="74"/>
      <c r="AC62" s="74"/>
      <c r="AD62" s="74"/>
      <c r="AE62" s="74"/>
      <c r="AF62" s="74"/>
      <c r="AG62" s="74"/>
      <c r="AH62" s="74"/>
      <c r="AI62" s="74"/>
      <c r="AJ62" s="74"/>
    </row>
    <row r="63" spans="1:36" ht="13.5" customHeight="1" thickBot="1">
      <c r="H63" s="12"/>
      <c r="I63" s="80" t="s">
        <v>47</v>
      </c>
      <c r="J63" s="14"/>
      <c r="N63" s="12"/>
      <c r="O63" s="13" t="s">
        <v>72</v>
      </c>
      <c r="P63" s="14"/>
      <c r="V63" s="74"/>
      <c r="W63" s="74"/>
      <c r="X63" s="74" t="s">
        <v>73</v>
      </c>
      <c r="Y63" s="74"/>
      <c r="Z63" s="74"/>
      <c r="AA63" s="74"/>
      <c r="AB63" s="74"/>
      <c r="AC63" s="74"/>
      <c r="AD63" s="74"/>
      <c r="AE63" s="74"/>
      <c r="AF63" s="74"/>
      <c r="AG63" s="74"/>
      <c r="AH63" s="74"/>
      <c r="AI63" s="74"/>
      <c r="AJ63" s="74"/>
    </row>
    <row r="64" spans="1:36" ht="13.5" customHeight="1">
      <c r="B64" s="80" t="s">
        <v>39</v>
      </c>
      <c r="D64" s="80" t="s">
        <v>50</v>
      </c>
      <c r="H64" s="12"/>
      <c r="J64" s="14"/>
      <c r="N64" s="12"/>
      <c r="P64" s="14"/>
      <c r="V64" s="429" t="s">
        <v>74</v>
      </c>
      <c r="W64" s="430"/>
      <c r="X64" s="74"/>
      <c r="Y64" s="424" t="s">
        <v>52</v>
      </c>
      <c r="Z64" s="74"/>
      <c r="AA64" s="74"/>
      <c r="AB64" s="74"/>
      <c r="AC64" s="419"/>
      <c r="AD64" s="419"/>
      <c r="AE64" s="419"/>
      <c r="AF64" s="419"/>
      <c r="AG64" s="419"/>
      <c r="AH64" s="74"/>
      <c r="AI64" s="74"/>
      <c r="AJ64" s="74"/>
    </row>
    <row r="65" spans="1:36" ht="13.5" customHeight="1">
      <c r="D65" s="423"/>
      <c r="E65" s="423"/>
      <c r="F65" s="423"/>
      <c r="H65" s="12"/>
      <c r="J65" s="14"/>
      <c r="N65" s="12"/>
      <c r="P65" s="14"/>
      <c r="V65" s="431"/>
      <c r="W65" s="432"/>
      <c r="X65" s="74"/>
      <c r="Y65" s="426"/>
      <c r="Z65" s="74"/>
      <c r="AA65" s="74"/>
      <c r="AB65" s="74"/>
      <c r="AC65" s="419"/>
      <c r="AD65" s="419"/>
      <c r="AE65" s="419"/>
      <c r="AF65" s="419"/>
      <c r="AG65" s="419"/>
      <c r="AH65" s="74"/>
      <c r="AI65" s="74"/>
      <c r="AJ65" s="74"/>
    </row>
    <row r="66" spans="1:36" ht="13.5" customHeight="1" thickBot="1">
      <c r="H66" s="12"/>
      <c r="J66" s="14"/>
      <c r="N66" s="12"/>
      <c r="P66" s="14"/>
      <c r="V66" s="433"/>
      <c r="W66" s="434"/>
      <c r="X66" s="74"/>
      <c r="Y66" s="425"/>
      <c r="Z66" s="74"/>
      <c r="AA66" s="74"/>
      <c r="AB66" s="74"/>
      <c r="AC66" s="419"/>
      <c r="AD66" s="419"/>
      <c r="AE66" s="419"/>
      <c r="AF66" s="419"/>
      <c r="AG66" s="419"/>
      <c r="AH66" s="74"/>
      <c r="AI66" s="74"/>
      <c r="AJ66" s="74"/>
    </row>
    <row r="67" spans="1:36" ht="13.5" customHeight="1">
      <c r="A67" s="91"/>
      <c r="D67" s="80" t="s">
        <v>54</v>
      </c>
      <c r="H67" s="12"/>
      <c r="I67" s="420" t="s">
        <v>75</v>
      </c>
      <c r="J67" s="14"/>
      <c r="N67" s="12"/>
      <c r="O67" s="91"/>
      <c r="P67" s="14"/>
      <c r="V67" s="74"/>
      <c r="W67" s="74"/>
      <c r="X67" s="74"/>
      <c r="Y67" s="74"/>
      <c r="Z67" s="74"/>
      <c r="AA67" s="74"/>
      <c r="AB67" s="74"/>
      <c r="AC67" s="419"/>
      <c r="AD67" s="419"/>
      <c r="AE67" s="419"/>
      <c r="AF67" s="419"/>
      <c r="AG67" s="419"/>
      <c r="AH67" s="74"/>
      <c r="AI67" s="74"/>
      <c r="AJ67" s="74"/>
    </row>
    <row r="68" spans="1:36" ht="13.5" customHeight="1">
      <c r="A68" s="91"/>
      <c r="B68" s="91"/>
      <c r="C68" s="91"/>
      <c r="D68" s="91"/>
      <c r="H68" s="12"/>
      <c r="I68" s="421"/>
      <c r="J68" s="14"/>
      <c r="N68" s="12"/>
      <c r="O68" s="91"/>
      <c r="P68" s="14"/>
      <c r="V68" s="74"/>
      <c r="W68" s="74"/>
      <c r="X68" s="74"/>
      <c r="Y68" s="92"/>
      <c r="Z68" s="74"/>
      <c r="AA68" s="74"/>
      <c r="AB68" s="74"/>
      <c r="AC68" s="419"/>
      <c r="AD68" s="419"/>
      <c r="AE68" s="419"/>
      <c r="AF68" s="419"/>
      <c r="AG68" s="419"/>
      <c r="AH68" s="74"/>
      <c r="AI68" s="74"/>
      <c r="AJ68" s="74"/>
    </row>
    <row r="69" spans="1:36" ht="13.5" customHeight="1">
      <c r="A69" s="91"/>
      <c r="B69" s="91"/>
      <c r="C69" s="91"/>
      <c r="D69" s="91"/>
      <c r="H69" s="12"/>
      <c r="J69" s="14"/>
      <c r="N69" s="12"/>
      <c r="O69" s="91"/>
      <c r="P69" s="14"/>
      <c r="V69" s="435" t="s">
        <v>76</v>
      </c>
      <c r="W69" s="436"/>
      <c r="X69" s="74"/>
      <c r="Y69" s="74"/>
      <c r="Z69" s="74"/>
      <c r="AA69" s="74"/>
      <c r="AB69" s="74"/>
      <c r="AC69" s="419"/>
      <c r="AD69" s="419"/>
      <c r="AE69" s="419"/>
      <c r="AF69" s="419"/>
      <c r="AG69" s="419"/>
      <c r="AH69" s="74"/>
      <c r="AI69" s="74"/>
      <c r="AJ69" s="74"/>
    </row>
    <row r="70" spans="1:36" ht="13.5" customHeight="1">
      <c r="A70" s="91"/>
      <c r="B70" s="91"/>
      <c r="C70" s="91"/>
      <c r="D70" s="91"/>
      <c r="H70" s="12"/>
      <c r="I70" s="80" t="s">
        <v>45</v>
      </c>
      <c r="J70" s="14"/>
      <c r="N70" s="12"/>
      <c r="O70" s="91"/>
      <c r="P70" s="14"/>
      <c r="V70" s="74"/>
      <c r="W70" s="74"/>
      <c r="X70" s="74"/>
      <c r="Y70" s="74"/>
      <c r="Z70" s="74"/>
      <c r="AA70" s="74"/>
      <c r="AB70" s="74"/>
      <c r="AC70" s="419"/>
      <c r="AD70" s="419"/>
      <c r="AE70" s="419"/>
      <c r="AF70" s="419"/>
      <c r="AG70" s="419"/>
      <c r="AH70" s="74"/>
      <c r="AI70" s="74"/>
      <c r="AJ70" s="74"/>
    </row>
    <row r="71" spans="1:36" ht="13.5" customHeight="1">
      <c r="H71" s="12"/>
      <c r="J71" s="14"/>
      <c r="N71" s="12"/>
      <c r="O71" s="91"/>
      <c r="P71" s="14"/>
      <c r="V71" s="74"/>
      <c r="W71" s="74"/>
      <c r="X71" s="74"/>
      <c r="Y71" s="74"/>
      <c r="Z71" s="74"/>
      <c r="AA71" s="74"/>
      <c r="AB71" s="74"/>
      <c r="AC71" s="74"/>
      <c r="AD71" s="74"/>
      <c r="AE71" s="74"/>
      <c r="AF71" s="74"/>
      <c r="AG71" s="74"/>
      <c r="AH71" s="74"/>
      <c r="AI71" s="74"/>
      <c r="AJ71" s="74"/>
    </row>
    <row r="72" spans="1:36" ht="13.5" customHeight="1">
      <c r="H72" s="12"/>
      <c r="I72" s="80" t="s">
        <v>47</v>
      </c>
      <c r="J72" s="14"/>
      <c r="N72" s="12"/>
      <c r="O72" s="13" t="s">
        <v>77</v>
      </c>
      <c r="P72" s="14"/>
      <c r="V72" s="74"/>
      <c r="W72" s="74"/>
      <c r="X72" s="74"/>
      <c r="Y72" s="74"/>
      <c r="Z72" s="74"/>
      <c r="AA72" s="74"/>
      <c r="AB72" s="74"/>
      <c r="AC72" s="74"/>
      <c r="AD72" s="74"/>
      <c r="AE72" s="74"/>
      <c r="AF72" s="74"/>
      <c r="AG72" s="74"/>
      <c r="AH72" s="74"/>
      <c r="AI72" s="74"/>
      <c r="AJ72" s="74"/>
    </row>
    <row r="73" spans="1:36" ht="13.5" customHeight="1">
      <c r="B73" s="80" t="s">
        <v>39</v>
      </c>
      <c r="D73" s="80" t="s">
        <v>40</v>
      </c>
      <c r="H73" s="12"/>
      <c r="J73" s="14"/>
      <c r="N73" s="12"/>
      <c r="O73" s="91"/>
      <c r="P73" s="14"/>
      <c r="V73" s="74"/>
      <c r="W73" s="74"/>
      <c r="X73" s="74"/>
      <c r="Y73" s="74"/>
      <c r="Z73" s="74"/>
      <c r="AA73" s="74"/>
      <c r="AB73" s="74"/>
      <c r="AC73" s="74"/>
      <c r="AD73" s="74"/>
      <c r="AE73" s="74"/>
      <c r="AF73" s="74"/>
      <c r="AG73" s="74"/>
      <c r="AH73" s="74"/>
      <c r="AI73" s="74"/>
      <c r="AJ73" s="74"/>
    </row>
    <row r="74" spans="1:36" ht="13.5" customHeight="1" thickBot="1">
      <c r="D74" s="423"/>
      <c r="E74" s="423"/>
      <c r="F74" s="423"/>
      <c r="H74" s="12"/>
      <c r="J74" s="14"/>
      <c r="N74" s="15"/>
      <c r="O74" s="16"/>
      <c r="P74" s="17"/>
      <c r="V74" s="74"/>
      <c r="W74" s="74"/>
      <c r="X74" s="74"/>
      <c r="Y74" s="74"/>
      <c r="Z74" s="74"/>
      <c r="AA74" s="74"/>
      <c r="AB74" s="74"/>
      <c r="AC74" s="74"/>
      <c r="AD74" s="74"/>
      <c r="AE74" s="74"/>
      <c r="AF74" s="74"/>
      <c r="AG74" s="74"/>
      <c r="AH74" s="74"/>
      <c r="AI74" s="74"/>
      <c r="AJ74" s="74"/>
    </row>
    <row r="75" spans="1:36" ht="13.5" customHeight="1">
      <c r="H75" s="12"/>
      <c r="J75" s="14"/>
      <c r="V75" s="74"/>
      <c r="W75" s="74"/>
      <c r="X75" s="74"/>
      <c r="Y75" s="74"/>
      <c r="Z75" s="74"/>
      <c r="AA75" s="74"/>
      <c r="AB75" s="74"/>
      <c r="AC75" s="74"/>
      <c r="AD75" s="74"/>
      <c r="AE75" s="74"/>
      <c r="AF75" s="74"/>
      <c r="AG75" s="74"/>
      <c r="AH75" s="74"/>
      <c r="AI75" s="74"/>
      <c r="AJ75" s="74"/>
    </row>
    <row r="76" spans="1:36" ht="13.5" customHeight="1">
      <c r="A76" s="91"/>
      <c r="B76" s="91"/>
      <c r="D76" s="80" t="s">
        <v>43</v>
      </c>
      <c r="H76" s="12"/>
      <c r="I76" s="420" t="s">
        <v>78</v>
      </c>
      <c r="J76" s="14"/>
      <c r="V76" s="74"/>
      <c r="W76" s="74"/>
      <c r="X76" s="74"/>
      <c r="Y76" s="74"/>
      <c r="Z76" s="74"/>
      <c r="AA76" s="74"/>
      <c r="AB76" s="74"/>
      <c r="AC76" s="74"/>
      <c r="AD76" s="74"/>
      <c r="AE76" s="74"/>
      <c r="AF76" s="74"/>
      <c r="AG76" s="74"/>
      <c r="AH76" s="74"/>
      <c r="AI76" s="74"/>
      <c r="AJ76" s="74"/>
    </row>
    <row r="77" spans="1:36" ht="13.5" customHeight="1">
      <c r="A77" s="91"/>
      <c r="B77" s="91"/>
      <c r="D77" s="11" t="s">
        <v>44</v>
      </c>
      <c r="H77" s="12"/>
      <c r="I77" s="421"/>
      <c r="J77" s="14"/>
      <c r="V77" s="74"/>
      <c r="W77" s="74"/>
      <c r="X77" s="74"/>
      <c r="Y77" s="74"/>
      <c r="Z77" s="74"/>
      <c r="AA77" s="74"/>
      <c r="AB77" s="74"/>
      <c r="AC77" s="74"/>
      <c r="AD77" s="74"/>
      <c r="AE77" s="74"/>
      <c r="AF77" s="74"/>
      <c r="AG77" s="74"/>
      <c r="AH77" s="74"/>
      <c r="AI77" s="74"/>
      <c r="AJ77" s="74"/>
    </row>
    <row r="78" spans="1:36" ht="13.5" customHeight="1">
      <c r="A78" s="91"/>
      <c r="B78" s="91"/>
      <c r="H78" s="12"/>
      <c r="J78" s="14"/>
      <c r="O78" s="91"/>
      <c r="V78" s="74"/>
      <c r="W78" s="74"/>
      <c r="X78" s="74"/>
      <c r="Y78" s="74"/>
      <c r="Z78" s="74"/>
      <c r="AA78" s="74"/>
      <c r="AB78" s="74"/>
      <c r="AC78" s="74"/>
      <c r="AD78" s="74"/>
      <c r="AE78" s="74"/>
      <c r="AF78" s="74"/>
      <c r="AG78" s="74"/>
      <c r="AH78" s="74"/>
      <c r="AI78" s="74"/>
      <c r="AJ78" s="74"/>
    </row>
    <row r="79" spans="1:36" ht="13.5" customHeight="1" thickBot="1">
      <c r="A79" s="91"/>
      <c r="B79" s="91"/>
      <c r="H79" s="12"/>
      <c r="I79" s="80" t="s">
        <v>45</v>
      </c>
      <c r="J79" s="14"/>
      <c r="O79" s="91"/>
      <c r="V79" s="74"/>
      <c r="W79" s="74"/>
      <c r="X79" s="74"/>
      <c r="Y79" s="74"/>
      <c r="Z79" s="74"/>
      <c r="AA79" s="74"/>
      <c r="AB79" s="74"/>
      <c r="AC79" s="74"/>
      <c r="AD79" s="74"/>
      <c r="AE79" s="74"/>
      <c r="AF79" s="74"/>
      <c r="AG79" s="74"/>
      <c r="AH79" s="74"/>
      <c r="AI79" s="74"/>
      <c r="AJ79" s="74"/>
    </row>
    <row r="80" spans="1:36" ht="13.5" customHeight="1">
      <c r="H80" s="12"/>
      <c r="J80" s="14"/>
      <c r="N80" s="8"/>
      <c r="O80" s="93"/>
      <c r="P80" s="10"/>
      <c r="Q80" s="11" t="s">
        <v>46</v>
      </c>
      <c r="V80" s="74"/>
      <c r="W80" s="74"/>
      <c r="X80" s="74"/>
      <c r="Y80" s="74"/>
      <c r="Z80" s="74"/>
      <c r="AA80" s="74"/>
      <c r="AB80" s="74"/>
      <c r="AC80" s="74"/>
      <c r="AD80" s="74"/>
      <c r="AE80" s="74"/>
      <c r="AF80" s="74"/>
      <c r="AG80" s="74"/>
      <c r="AH80" s="74"/>
      <c r="AI80" s="74"/>
      <c r="AJ80" s="74"/>
    </row>
    <row r="81" spans="1:36" ht="13.5" customHeight="1">
      <c r="H81" s="12"/>
      <c r="I81" s="80" t="s">
        <v>47</v>
      </c>
      <c r="J81" s="14"/>
      <c r="N81" s="12"/>
      <c r="O81" s="13" t="s">
        <v>72</v>
      </c>
      <c r="P81" s="14"/>
      <c r="V81" s="74"/>
      <c r="W81" s="74"/>
      <c r="X81" s="74"/>
      <c r="Y81" s="74"/>
      <c r="Z81" s="74"/>
      <c r="AA81" s="74"/>
      <c r="AB81" s="74"/>
      <c r="AC81" s="74"/>
      <c r="AD81" s="74"/>
      <c r="AE81" s="74"/>
      <c r="AF81" s="74"/>
      <c r="AG81" s="74"/>
      <c r="AH81" s="74"/>
      <c r="AI81" s="74"/>
      <c r="AJ81" s="74"/>
    </row>
    <row r="82" spans="1:36" ht="13.5" customHeight="1">
      <c r="B82" s="80" t="s">
        <v>39</v>
      </c>
      <c r="D82" s="80" t="s">
        <v>50</v>
      </c>
      <c r="H82" s="12"/>
      <c r="J82" s="14"/>
      <c r="N82" s="12"/>
      <c r="O82" s="91"/>
      <c r="P82" s="14"/>
      <c r="V82" s="74"/>
      <c r="W82" s="74"/>
      <c r="X82" s="74"/>
      <c r="Y82" s="424" t="s">
        <v>52</v>
      </c>
      <c r="Z82" s="74"/>
      <c r="AA82" s="74"/>
      <c r="AB82" s="74"/>
      <c r="AC82" s="74"/>
      <c r="AD82" s="74"/>
      <c r="AE82" s="74"/>
      <c r="AF82" s="74"/>
      <c r="AG82" s="74"/>
      <c r="AH82" s="74"/>
      <c r="AI82" s="74"/>
      <c r="AJ82" s="74"/>
    </row>
    <row r="83" spans="1:36" ht="13.5" customHeight="1">
      <c r="D83" s="423"/>
      <c r="E83" s="423"/>
      <c r="F83" s="423"/>
      <c r="H83" s="12"/>
      <c r="J83" s="14"/>
      <c r="N83" s="12"/>
      <c r="P83" s="14"/>
      <c r="V83" s="74"/>
      <c r="W83" s="74"/>
      <c r="X83" s="74"/>
      <c r="Y83" s="426"/>
      <c r="Z83" s="74"/>
      <c r="AA83" s="74"/>
      <c r="AB83" s="74"/>
      <c r="AC83" s="74"/>
      <c r="AD83" s="74"/>
      <c r="AE83" s="74"/>
      <c r="AF83" s="74"/>
      <c r="AG83" s="74"/>
      <c r="AH83" s="74"/>
      <c r="AI83" s="74"/>
      <c r="AJ83" s="74"/>
    </row>
    <row r="84" spans="1:36" ht="13.5" customHeight="1">
      <c r="H84" s="12"/>
      <c r="J84" s="14"/>
      <c r="N84" s="12"/>
      <c r="P84" s="14"/>
      <c r="V84" s="74"/>
      <c r="W84" s="74"/>
      <c r="X84" s="74"/>
      <c r="Y84" s="425"/>
      <c r="Z84" s="74"/>
      <c r="AA84" s="74"/>
      <c r="AB84" s="74"/>
      <c r="AC84" s="74"/>
      <c r="AD84" s="74"/>
      <c r="AE84" s="74"/>
      <c r="AF84" s="74"/>
      <c r="AG84" s="74"/>
      <c r="AH84" s="74"/>
      <c r="AI84" s="74"/>
      <c r="AJ84" s="74"/>
    </row>
    <row r="85" spans="1:36" ht="13.5" customHeight="1">
      <c r="A85" s="91"/>
      <c r="B85" s="91"/>
      <c r="C85" s="91"/>
      <c r="D85" s="80" t="s">
        <v>54</v>
      </c>
      <c r="H85" s="12"/>
      <c r="I85" s="420" t="s">
        <v>53</v>
      </c>
      <c r="J85" s="14"/>
      <c r="N85" s="12"/>
      <c r="O85" s="91"/>
      <c r="P85" s="14"/>
      <c r="V85" s="74"/>
      <c r="W85" s="74"/>
      <c r="X85" s="74"/>
      <c r="Y85" s="74"/>
      <c r="Z85" s="74"/>
      <c r="AA85" s="74"/>
      <c r="AB85" s="74"/>
      <c r="AC85" s="74"/>
      <c r="AD85" s="74"/>
      <c r="AE85" s="74"/>
      <c r="AF85" s="74"/>
      <c r="AG85" s="74"/>
      <c r="AH85" s="74"/>
      <c r="AI85" s="74"/>
      <c r="AJ85" s="74"/>
    </row>
    <row r="86" spans="1:36" ht="13.5" customHeight="1">
      <c r="A86" s="91"/>
      <c r="B86" s="91"/>
      <c r="C86" s="91"/>
      <c r="D86" s="94"/>
      <c r="H86" s="12"/>
      <c r="I86" s="421"/>
      <c r="J86" s="14"/>
      <c r="N86" s="12"/>
      <c r="O86" s="91"/>
      <c r="P86" s="14"/>
      <c r="V86" s="74"/>
      <c r="W86" s="74"/>
      <c r="X86" s="74"/>
      <c r="Y86" s="74"/>
      <c r="Z86" s="74"/>
      <c r="AA86" s="74"/>
      <c r="AB86" s="74"/>
      <c r="AC86" s="74"/>
      <c r="AD86" s="74"/>
      <c r="AE86" s="74"/>
      <c r="AF86" s="74"/>
      <c r="AG86" s="74"/>
      <c r="AH86" s="74"/>
      <c r="AI86" s="74"/>
      <c r="AJ86" s="74"/>
    </row>
    <row r="87" spans="1:36" ht="13.5" customHeight="1">
      <c r="A87" s="91"/>
      <c r="B87" s="91"/>
      <c r="C87" s="91"/>
      <c r="H87" s="12"/>
      <c r="J87" s="14"/>
      <c r="N87" s="12"/>
      <c r="O87" s="91"/>
      <c r="P87" s="14"/>
      <c r="V87" s="74"/>
      <c r="W87" s="74"/>
      <c r="X87" s="74"/>
      <c r="Y87" s="74"/>
      <c r="Z87" s="74"/>
      <c r="AA87" s="74"/>
      <c r="AB87" s="74"/>
      <c r="AC87" s="74"/>
      <c r="AD87" s="74"/>
      <c r="AE87" s="74"/>
      <c r="AF87" s="74"/>
      <c r="AG87" s="74"/>
      <c r="AH87" s="74"/>
      <c r="AI87" s="74"/>
      <c r="AJ87" s="74"/>
    </row>
    <row r="88" spans="1:36" ht="13.5" customHeight="1">
      <c r="A88" s="91"/>
      <c r="B88" s="91"/>
      <c r="C88" s="91"/>
      <c r="H88" s="12"/>
      <c r="I88" s="80" t="s">
        <v>45</v>
      </c>
      <c r="J88" s="14"/>
      <c r="N88" s="12"/>
      <c r="O88" s="91"/>
      <c r="P88" s="14"/>
      <c r="V88" s="74"/>
      <c r="W88" s="74"/>
      <c r="X88" s="74"/>
      <c r="Y88" s="74"/>
      <c r="Z88" s="74"/>
      <c r="AA88" s="74"/>
      <c r="AB88" s="74"/>
      <c r="AC88" s="74"/>
      <c r="AD88" s="74"/>
      <c r="AE88" s="74"/>
      <c r="AF88" s="74"/>
      <c r="AG88" s="74"/>
      <c r="AH88" s="74"/>
      <c r="AI88" s="74"/>
      <c r="AJ88" s="74"/>
    </row>
    <row r="89" spans="1:36" ht="13.5" customHeight="1">
      <c r="A89" s="91"/>
      <c r="B89" s="91"/>
      <c r="C89" s="91"/>
      <c r="H89" s="12"/>
      <c r="J89" s="14"/>
      <c r="N89" s="12"/>
      <c r="O89" s="91"/>
      <c r="P89" s="14"/>
      <c r="V89" s="74"/>
      <c r="W89" s="74"/>
      <c r="X89" s="74"/>
      <c r="Y89" s="74"/>
      <c r="Z89" s="74"/>
      <c r="AA89" s="74"/>
      <c r="AB89" s="74"/>
      <c r="AC89" s="74"/>
      <c r="AD89" s="74"/>
      <c r="AE89" s="74"/>
      <c r="AF89" s="74"/>
      <c r="AG89" s="74"/>
      <c r="AH89" s="74"/>
      <c r="AI89" s="74"/>
      <c r="AJ89" s="74"/>
    </row>
    <row r="90" spans="1:36" ht="13.5" customHeight="1">
      <c r="A90" s="91"/>
      <c r="B90" s="91"/>
      <c r="C90" s="91"/>
      <c r="H90" s="12"/>
      <c r="I90" s="80" t="s">
        <v>47</v>
      </c>
      <c r="J90" s="14"/>
      <c r="N90" s="12"/>
      <c r="O90" s="13" t="s">
        <v>55</v>
      </c>
      <c r="P90" s="14"/>
      <c r="V90" s="74"/>
      <c r="W90" s="74"/>
      <c r="X90" s="74"/>
      <c r="Y90" s="74"/>
      <c r="Z90" s="74"/>
      <c r="AA90" s="74"/>
      <c r="AB90" s="74"/>
      <c r="AC90" s="74"/>
      <c r="AD90" s="74"/>
      <c r="AE90" s="74"/>
      <c r="AF90" s="74"/>
      <c r="AG90" s="74"/>
      <c r="AH90" s="74"/>
      <c r="AI90" s="74"/>
      <c r="AJ90" s="74"/>
    </row>
    <row r="91" spans="1:36" ht="13.5" customHeight="1" thickBot="1">
      <c r="A91" s="91"/>
      <c r="B91" s="91"/>
      <c r="C91" s="91"/>
      <c r="H91" s="15"/>
      <c r="I91" s="16"/>
      <c r="J91" s="17"/>
      <c r="N91" s="15"/>
      <c r="O91" s="95"/>
      <c r="P91" s="17"/>
      <c r="V91" s="74"/>
      <c r="W91" s="74"/>
      <c r="X91" s="74"/>
      <c r="Y91" s="74"/>
      <c r="Z91" s="74"/>
      <c r="AA91" s="74"/>
      <c r="AB91" s="74"/>
      <c r="AC91" s="74"/>
      <c r="AD91" s="74"/>
      <c r="AE91" s="74"/>
      <c r="AF91" s="74"/>
      <c r="AG91" s="74"/>
      <c r="AH91" s="74"/>
      <c r="AI91" s="74"/>
      <c r="AJ91" s="74"/>
    </row>
    <row r="92" spans="1:36" ht="7.5" customHeight="1">
      <c r="A92" s="91"/>
      <c r="B92" s="91"/>
      <c r="C92" s="91"/>
      <c r="L92" s="91"/>
      <c r="O92" s="91"/>
      <c r="V92" s="74"/>
      <c r="W92" s="74"/>
      <c r="X92" s="74"/>
      <c r="Y92" s="74"/>
      <c r="Z92" s="74"/>
      <c r="AA92" s="74"/>
      <c r="AB92" s="74"/>
      <c r="AC92" s="74"/>
      <c r="AD92" s="74"/>
      <c r="AE92" s="74"/>
      <c r="AF92" s="74"/>
      <c r="AG92" s="74"/>
      <c r="AH92" s="74"/>
      <c r="AI92" s="74"/>
      <c r="AJ92" s="74"/>
    </row>
    <row r="93" spans="1:36" ht="7.5" customHeight="1">
      <c r="E93" s="423" t="s">
        <v>79</v>
      </c>
      <c r="F93" s="423"/>
      <c r="I93" s="423"/>
      <c r="L93" s="91"/>
      <c r="O93" s="91"/>
      <c r="V93" s="74"/>
      <c r="W93" s="74"/>
      <c r="X93" s="74"/>
      <c r="Y93" s="74"/>
      <c r="Z93" s="74"/>
      <c r="AA93" s="74"/>
      <c r="AB93" s="74"/>
      <c r="AC93" s="74"/>
      <c r="AD93" s="74"/>
      <c r="AE93" s="74"/>
      <c r="AF93" s="74"/>
      <c r="AG93" s="74"/>
      <c r="AH93" s="74"/>
      <c r="AI93" s="74"/>
      <c r="AJ93" s="74"/>
    </row>
    <row r="94" spans="1:36" ht="7.5" customHeight="1" thickBot="1">
      <c r="E94" s="423"/>
      <c r="F94" s="423"/>
      <c r="I94" s="423"/>
      <c r="L94" s="91"/>
      <c r="O94" s="91"/>
      <c r="V94" s="74"/>
      <c r="W94" s="74"/>
      <c r="X94" s="74"/>
      <c r="Y94" s="74"/>
      <c r="Z94" s="74"/>
      <c r="AA94" s="74"/>
      <c r="AB94" s="74"/>
      <c r="AC94" s="74"/>
      <c r="AD94" s="74"/>
      <c r="AE94" s="74"/>
      <c r="AF94" s="74"/>
      <c r="AG94" s="74"/>
      <c r="AH94" s="74"/>
      <c r="AI94" s="74"/>
      <c r="AJ94" s="74"/>
    </row>
    <row r="95" spans="1:36" ht="7.5" customHeight="1">
      <c r="C95" s="8"/>
      <c r="D95" s="9"/>
      <c r="E95" s="10"/>
      <c r="L95" s="91"/>
      <c r="O95" s="91"/>
      <c r="V95" s="74"/>
      <c r="W95" s="74"/>
      <c r="X95" s="74"/>
      <c r="Y95" s="74"/>
      <c r="Z95" s="74"/>
      <c r="AA95" s="74"/>
      <c r="AB95" s="74"/>
      <c r="AC95" s="74"/>
      <c r="AD95" s="74"/>
      <c r="AE95" s="74"/>
      <c r="AF95" s="74"/>
      <c r="AG95" s="74"/>
      <c r="AH95" s="74"/>
      <c r="AI95" s="74"/>
      <c r="AJ95" s="74"/>
    </row>
    <row r="96" spans="1:36" ht="13.5" customHeight="1" thickBot="1">
      <c r="C96" s="12"/>
      <c r="D96" s="13" t="s">
        <v>80</v>
      </c>
      <c r="E96" s="14"/>
      <c r="L96" s="91"/>
      <c r="O96" s="91"/>
      <c r="V96" s="74"/>
      <c r="W96" s="74"/>
      <c r="X96" s="74"/>
      <c r="Y96" s="74"/>
      <c r="Z96" s="74"/>
      <c r="AA96" s="74"/>
      <c r="AB96" s="74"/>
      <c r="AC96" s="74"/>
      <c r="AD96" s="74"/>
      <c r="AE96" s="74"/>
      <c r="AF96" s="419"/>
      <c r="AG96" s="419"/>
      <c r="AH96" s="419"/>
      <c r="AI96" s="419"/>
      <c r="AJ96" s="419"/>
    </row>
    <row r="97" spans="3:36" ht="7.5" customHeight="1" thickBot="1">
      <c r="C97" s="15"/>
      <c r="D97" s="16"/>
      <c r="E97" s="17"/>
      <c r="H97" s="8"/>
      <c r="I97" s="9"/>
      <c r="J97" s="10"/>
      <c r="K97" s="422" t="s">
        <v>81</v>
      </c>
      <c r="L97" s="423"/>
      <c r="V97" s="74"/>
      <c r="W97" s="74"/>
      <c r="X97" s="74"/>
      <c r="Y97" s="74"/>
      <c r="Z97" s="74"/>
      <c r="AA97" s="74"/>
      <c r="AB97" s="74"/>
      <c r="AC97" s="74"/>
      <c r="AD97" s="74"/>
      <c r="AE97" s="74"/>
      <c r="AF97" s="419"/>
      <c r="AG97" s="419"/>
      <c r="AH97" s="419"/>
      <c r="AI97" s="419"/>
      <c r="AJ97" s="419"/>
    </row>
    <row r="98" spans="3:36" ht="7.5" customHeight="1" thickBot="1">
      <c r="H98" s="12"/>
      <c r="J98" s="14"/>
      <c r="K98" s="422"/>
      <c r="L98" s="423"/>
      <c r="V98" s="74"/>
      <c r="W98" s="74"/>
      <c r="X98" s="74"/>
      <c r="Y98" s="74"/>
      <c r="Z98" s="74"/>
      <c r="AA98" s="74"/>
      <c r="AB98" s="74"/>
      <c r="AC98" s="74"/>
      <c r="AD98" s="74"/>
      <c r="AE98" s="74"/>
      <c r="AF98" s="419"/>
      <c r="AG98" s="419"/>
      <c r="AH98" s="419"/>
      <c r="AI98" s="419"/>
      <c r="AJ98" s="419"/>
    </row>
    <row r="99" spans="3:36" ht="13.5" customHeight="1">
      <c r="H99" s="12"/>
      <c r="I99" s="420" t="s">
        <v>82</v>
      </c>
      <c r="J99" s="14"/>
      <c r="N99" s="8"/>
      <c r="O99" s="9"/>
      <c r="P99" s="10"/>
      <c r="Q99" s="11" t="s">
        <v>64</v>
      </c>
      <c r="V99" s="74"/>
      <c r="W99" s="74"/>
      <c r="X99" s="74"/>
      <c r="Y99" s="74"/>
      <c r="Z99" s="74"/>
      <c r="AA99" s="74"/>
      <c r="AB99" s="74"/>
      <c r="AC99" s="74"/>
      <c r="AD99" s="74"/>
      <c r="AE99" s="74"/>
      <c r="AF99" s="419"/>
      <c r="AG99" s="419"/>
      <c r="AH99" s="419"/>
      <c r="AI99" s="419"/>
      <c r="AJ99" s="419"/>
    </row>
    <row r="100" spans="3:36" ht="13.5" customHeight="1">
      <c r="D100" s="11" t="s">
        <v>83</v>
      </c>
      <c r="H100" s="12"/>
      <c r="I100" s="421"/>
      <c r="J100" s="14"/>
      <c r="N100" s="12"/>
      <c r="O100" s="13" t="s">
        <v>84</v>
      </c>
      <c r="P100" s="14"/>
      <c r="V100" s="74"/>
      <c r="W100" s="74"/>
      <c r="X100" s="74"/>
      <c r="Y100" s="74"/>
      <c r="Z100" s="74"/>
      <c r="AA100" s="74"/>
      <c r="AB100" s="74"/>
      <c r="AC100" s="74"/>
      <c r="AD100" s="74"/>
      <c r="AE100" s="74"/>
      <c r="AF100" s="419"/>
      <c r="AG100" s="419"/>
      <c r="AH100" s="419"/>
      <c r="AI100" s="419"/>
      <c r="AJ100" s="419"/>
    </row>
    <row r="101" spans="3:36" ht="13.5" customHeight="1" thickBot="1">
      <c r="H101" s="12"/>
      <c r="J101" s="14"/>
      <c r="N101" s="15"/>
      <c r="O101" s="95"/>
      <c r="P101" s="17"/>
      <c r="V101" s="74"/>
      <c r="W101" s="74"/>
      <c r="X101" s="74"/>
      <c r="Y101" s="74"/>
      <c r="Z101" s="74"/>
      <c r="AA101" s="74"/>
      <c r="AB101" s="74"/>
      <c r="AC101" s="74"/>
      <c r="AD101" s="74"/>
      <c r="AE101" s="74"/>
      <c r="AF101" s="419"/>
      <c r="AG101" s="419"/>
      <c r="AH101" s="419"/>
      <c r="AI101" s="419"/>
      <c r="AJ101" s="419"/>
    </row>
    <row r="102" spans="3:36" ht="7.5" customHeight="1">
      <c r="D102" s="423" t="s">
        <v>85</v>
      </c>
      <c r="E102" s="423"/>
      <c r="F102" s="423"/>
      <c r="H102" s="12"/>
      <c r="J102" s="14"/>
      <c r="V102" s="74"/>
      <c r="W102" s="74"/>
      <c r="X102" s="74"/>
      <c r="Y102" s="74"/>
      <c r="Z102" s="74"/>
      <c r="AA102" s="74"/>
      <c r="AB102" s="74"/>
      <c r="AC102" s="74"/>
      <c r="AD102" s="74"/>
      <c r="AE102" s="74"/>
      <c r="AF102" s="74"/>
      <c r="AG102" s="74"/>
      <c r="AH102" s="74"/>
      <c r="AI102" s="74"/>
      <c r="AJ102" s="74"/>
    </row>
    <row r="103" spans="3:36" ht="7.5" customHeight="1" thickBot="1">
      <c r="D103" s="423"/>
      <c r="E103" s="423"/>
      <c r="F103" s="423"/>
      <c r="H103" s="12"/>
      <c r="J103" s="14"/>
      <c r="V103" s="74"/>
      <c r="W103" s="74"/>
      <c r="X103" s="74"/>
      <c r="Y103" s="74"/>
      <c r="Z103" s="74"/>
      <c r="AA103" s="74"/>
      <c r="AB103" s="74"/>
      <c r="AC103" s="74"/>
      <c r="AD103" s="74"/>
      <c r="AE103" s="74"/>
      <c r="AF103" s="74"/>
      <c r="AG103" s="74"/>
      <c r="AH103" s="74"/>
      <c r="AI103" s="74"/>
      <c r="AJ103" s="74"/>
    </row>
    <row r="104" spans="3:36" ht="13.5" customHeight="1">
      <c r="C104" s="8"/>
      <c r="D104" s="9"/>
      <c r="E104" s="10"/>
      <c r="H104" s="12"/>
      <c r="I104" s="420" t="s">
        <v>86</v>
      </c>
      <c r="J104" s="14"/>
      <c r="N104" s="8"/>
      <c r="O104" s="9"/>
      <c r="P104" s="10"/>
      <c r="Q104" s="11" t="s">
        <v>87</v>
      </c>
      <c r="V104" s="74"/>
      <c r="W104" s="74"/>
      <c r="X104" s="74"/>
      <c r="Y104" s="74"/>
      <c r="Z104" s="74"/>
      <c r="AA104" s="74"/>
      <c r="AB104" s="74"/>
      <c r="AC104" s="74"/>
      <c r="AD104" s="74"/>
      <c r="AE104" s="74"/>
      <c r="AF104" s="74"/>
      <c r="AG104" s="74"/>
      <c r="AH104" s="74"/>
      <c r="AI104" s="74"/>
      <c r="AJ104" s="74"/>
    </row>
    <row r="105" spans="3:36" ht="13.5" customHeight="1">
      <c r="C105" s="12"/>
      <c r="D105" s="13" t="s">
        <v>39</v>
      </c>
      <c r="E105" s="14"/>
      <c r="H105" s="12"/>
      <c r="I105" s="421"/>
      <c r="J105" s="14"/>
      <c r="N105" s="12"/>
      <c r="O105" s="13" t="s">
        <v>88</v>
      </c>
      <c r="P105" s="14"/>
      <c r="V105" s="74"/>
      <c r="W105" s="74"/>
      <c r="X105" s="74"/>
      <c r="Y105" s="424" t="s">
        <v>52</v>
      </c>
      <c r="Z105" s="74"/>
      <c r="AA105" s="74"/>
      <c r="AB105" s="74"/>
      <c r="AC105" s="74"/>
      <c r="AD105" s="74"/>
      <c r="AE105" s="74"/>
      <c r="AF105" s="74"/>
      <c r="AG105" s="74"/>
      <c r="AH105" s="74"/>
      <c r="AI105" s="74"/>
      <c r="AJ105" s="74"/>
    </row>
    <row r="106" spans="3:36" ht="7.5" customHeight="1" thickBot="1">
      <c r="C106" s="15"/>
      <c r="D106" s="16"/>
      <c r="E106" s="17"/>
      <c r="H106" s="15"/>
      <c r="I106" s="16"/>
      <c r="J106" s="17"/>
      <c r="N106" s="15"/>
      <c r="O106" s="95"/>
      <c r="P106" s="17"/>
      <c r="V106" s="74"/>
      <c r="W106" s="74"/>
      <c r="X106" s="74"/>
      <c r="Y106" s="425"/>
      <c r="Z106" s="74"/>
      <c r="AA106" s="74"/>
      <c r="AB106" s="74"/>
      <c r="AC106" s="74"/>
      <c r="AD106" s="74"/>
      <c r="AE106" s="74"/>
      <c r="AF106" s="74"/>
      <c r="AG106" s="74"/>
      <c r="AH106" s="74"/>
      <c r="AI106" s="74"/>
      <c r="AJ106" s="74"/>
    </row>
    <row r="107" spans="3:36" ht="7.5" customHeight="1">
      <c r="V107" s="74"/>
      <c r="W107" s="74"/>
      <c r="X107" s="74"/>
      <c r="Y107" s="74"/>
      <c r="Z107" s="74"/>
      <c r="AA107" s="74"/>
      <c r="AB107" s="74"/>
      <c r="AC107" s="74"/>
      <c r="AD107" s="74"/>
      <c r="AE107" s="74"/>
      <c r="AF107" s="74"/>
      <c r="AG107" s="74"/>
      <c r="AH107" s="74"/>
      <c r="AI107" s="74"/>
      <c r="AJ107" s="74"/>
    </row>
    <row r="108" spans="3:36" ht="13.5" customHeight="1">
      <c r="V108" s="74"/>
      <c r="W108" s="74"/>
      <c r="X108" s="74"/>
      <c r="Y108" s="74"/>
      <c r="Z108" s="74"/>
      <c r="AA108" s="74"/>
      <c r="AB108" s="74"/>
      <c r="AC108" s="74"/>
      <c r="AD108" s="74"/>
      <c r="AE108" s="74"/>
      <c r="AF108" s="74"/>
      <c r="AG108" s="74"/>
      <c r="AH108" s="74"/>
      <c r="AI108" s="74"/>
      <c r="AJ108" s="74"/>
    </row>
    <row r="109" spans="3:36" ht="13.5" customHeight="1" thickBot="1">
      <c r="V109" s="74"/>
      <c r="W109" s="74"/>
      <c r="X109" s="74"/>
      <c r="Y109" s="91"/>
      <c r="Z109" s="91"/>
      <c r="AA109" s="74"/>
      <c r="AB109" s="419"/>
      <c r="AC109" s="419"/>
      <c r="AD109" s="419"/>
      <c r="AE109" s="419"/>
      <c r="AF109" s="419"/>
      <c r="AG109" s="74"/>
      <c r="AH109" s="74"/>
      <c r="AI109" s="74"/>
      <c r="AJ109" s="74"/>
    </row>
    <row r="110" spans="3:36" ht="13.5" customHeight="1" thickBot="1">
      <c r="H110" s="8"/>
      <c r="I110" s="9"/>
      <c r="J110" s="10"/>
      <c r="K110" s="11" t="s">
        <v>89</v>
      </c>
      <c r="O110" s="18"/>
      <c r="P110" s="18"/>
      <c r="Q110" s="18"/>
      <c r="R110" s="18"/>
      <c r="S110" s="18"/>
      <c r="T110" s="18"/>
      <c r="U110" s="18"/>
      <c r="V110" s="18"/>
      <c r="W110" s="18"/>
      <c r="X110" s="18"/>
      <c r="Y110" s="91"/>
      <c r="Z110" s="91"/>
      <c r="AA110" s="74"/>
      <c r="AB110" s="419"/>
      <c r="AC110" s="419"/>
      <c r="AD110" s="419"/>
      <c r="AE110" s="419"/>
      <c r="AF110" s="419"/>
      <c r="AG110" s="74"/>
      <c r="AH110" s="74"/>
      <c r="AI110" s="74"/>
      <c r="AJ110" s="74"/>
    </row>
    <row r="111" spans="3:36" ht="13.5" customHeight="1">
      <c r="C111" s="8"/>
      <c r="D111" s="9"/>
      <c r="E111" s="10"/>
      <c r="H111" s="12"/>
      <c r="I111" s="420" t="s">
        <v>90</v>
      </c>
      <c r="J111" s="14"/>
      <c r="O111" s="18"/>
      <c r="P111" s="18"/>
      <c r="Q111" s="18"/>
      <c r="R111" s="18"/>
      <c r="S111" s="18"/>
      <c r="T111" s="18"/>
      <c r="U111" s="18"/>
      <c r="V111" s="18"/>
      <c r="W111" s="18"/>
      <c r="X111" s="18"/>
      <c r="Y111" s="74"/>
      <c r="Z111" s="74"/>
      <c r="AA111" s="74"/>
      <c r="AB111" s="419"/>
      <c r="AC111" s="419"/>
      <c r="AD111" s="419"/>
      <c r="AE111" s="419"/>
      <c r="AF111" s="419"/>
      <c r="AG111" s="74"/>
      <c r="AH111" s="74"/>
      <c r="AI111" s="74"/>
      <c r="AJ111" s="74"/>
    </row>
    <row r="112" spans="3:36" ht="13.5" customHeight="1">
      <c r="C112" s="12"/>
      <c r="D112" s="13" t="s">
        <v>91</v>
      </c>
      <c r="E112" s="14"/>
      <c r="H112" s="12"/>
      <c r="I112" s="421"/>
      <c r="J112" s="14"/>
      <c r="O112" s="18"/>
      <c r="P112" s="18"/>
      <c r="Q112" s="18"/>
      <c r="R112" s="18"/>
      <c r="S112" s="18"/>
      <c r="T112" s="18"/>
      <c r="U112" s="18"/>
      <c r="V112" s="18"/>
      <c r="W112" s="18"/>
      <c r="X112" s="18"/>
      <c r="Y112" s="74"/>
      <c r="Z112" s="74"/>
      <c r="AA112" s="74"/>
      <c r="AB112" s="419"/>
      <c r="AC112" s="419"/>
      <c r="AD112" s="419"/>
      <c r="AE112" s="419"/>
      <c r="AF112" s="419"/>
      <c r="AG112" s="74"/>
      <c r="AH112" s="74"/>
      <c r="AI112" s="74"/>
      <c r="AJ112" s="74"/>
    </row>
    <row r="113" spans="3:36" ht="7.5" customHeight="1" thickBot="1">
      <c r="C113" s="15"/>
      <c r="D113" s="16"/>
      <c r="E113" s="17"/>
      <c r="H113" s="15"/>
      <c r="I113" s="16"/>
      <c r="J113" s="17"/>
      <c r="V113" s="74"/>
      <c r="W113" s="74"/>
      <c r="X113" s="74"/>
      <c r="Y113" s="74"/>
      <c r="Z113" s="74"/>
      <c r="AA113" s="74"/>
      <c r="AB113" s="419"/>
      <c r="AC113" s="419"/>
      <c r="AD113" s="419"/>
      <c r="AE113" s="419"/>
      <c r="AF113" s="419"/>
      <c r="AG113" s="74"/>
      <c r="AH113" s="74"/>
      <c r="AI113" s="74"/>
      <c r="AJ113" s="74"/>
    </row>
    <row r="114" spans="3:36" ht="13.5" customHeight="1" thickBot="1">
      <c r="V114" s="74"/>
      <c r="W114" s="74"/>
      <c r="X114" s="74"/>
      <c r="Y114" s="74"/>
      <c r="Z114" s="74"/>
      <c r="AA114" s="74"/>
      <c r="AB114" s="419"/>
      <c r="AC114" s="419"/>
      <c r="AD114" s="419"/>
      <c r="AE114" s="419"/>
      <c r="AF114" s="419"/>
      <c r="AG114" s="74"/>
      <c r="AH114" s="74"/>
      <c r="AI114" s="74"/>
      <c r="AJ114" s="74"/>
    </row>
    <row r="115" spans="3:36" ht="13.5" customHeight="1">
      <c r="H115" s="8"/>
      <c r="I115" s="9"/>
      <c r="J115" s="10"/>
      <c r="K115" s="11" t="s">
        <v>92</v>
      </c>
      <c r="V115" s="74"/>
      <c r="W115" s="74"/>
      <c r="X115" s="74"/>
      <c r="Y115" s="74"/>
      <c r="Z115" s="74"/>
      <c r="AA115" s="74"/>
      <c r="AB115" s="74"/>
      <c r="AC115" s="74"/>
      <c r="AD115" s="74"/>
      <c r="AE115" s="74"/>
      <c r="AF115" s="74"/>
      <c r="AG115" s="74"/>
      <c r="AH115" s="74"/>
      <c r="AI115" s="74"/>
      <c r="AJ115" s="74"/>
    </row>
    <row r="116" spans="3:36" ht="13.5" customHeight="1">
      <c r="H116" s="12"/>
      <c r="I116" s="420" t="s">
        <v>93</v>
      </c>
      <c r="J116" s="14"/>
      <c r="O116" s="13" t="s">
        <v>94</v>
      </c>
      <c r="R116" s="13" t="s">
        <v>95</v>
      </c>
      <c r="V116" s="74"/>
      <c r="W116" s="74"/>
      <c r="X116" s="74"/>
      <c r="Y116" s="74"/>
      <c r="Z116" s="74"/>
      <c r="AA116" s="74"/>
      <c r="AB116" s="74"/>
      <c r="AC116" s="74"/>
      <c r="AD116" s="74"/>
      <c r="AE116" s="74"/>
      <c r="AF116" s="74"/>
      <c r="AG116" s="74"/>
      <c r="AH116" s="74"/>
      <c r="AI116" s="74"/>
      <c r="AJ116" s="74"/>
    </row>
    <row r="117" spans="3:36" ht="13.5" customHeight="1">
      <c r="H117" s="12"/>
      <c r="I117" s="421"/>
      <c r="J117" s="14"/>
      <c r="O117" s="91"/>
      <c r="V117" s="74"/>
      <c r="W117" s="74"/>
      <c r="X117" s="74"/>
      <c r="Y117" s="74"/>
      <c r="Z117" s="74"/>
      <c r="AA117" s="74"/>
      <c r="AB117" s="74"/>
      <c r="AC117" s="74"/>
      <c r="AD117" s="74"/>
      <c r="AE117" s="74"/>
      <c r="AF117" s="74"/>
      <c r="AG117" s="74"/>
      <c r="AH117" s="74"/>
      <c r="AI117" s="74"/>
      <c r="AJ117" s="74"/>
    </row>
    <row r="118" spans="3:36" ht="7.5" customHeight="1" thickBot="1">
      <c r="H118" s="15"/>
      <c r="I118" s="16"/>
      <c r="J118" s="17"/>
      <c r="V118" s="74"/>
      <c r="W118" s="74"/>
      <c r="X118" s="74"/>
      <c r="Y118" s="74"/>
      <c r="Z118" s="74"/>
      <c r="AA118" s="74"/>
      <c r="AB118" s="74"/>
      <c r="AC118" s="74"/>
      <c r="AD118" s="74"/>
      <c r="AE118" s="74"/>
      <c r="AF118" s="74"/>
      <c r="AG118" s="74"/>
      <c r="AH118" s="74"/>
      <c r="AI118" s="74"/>
      <c r="AJ118" s="74"/>
    </row>
    <row r="119" spans="3:36" ht="13.5" customHeight="1" thickBot="1">
      <c r="R119" s="96" t="s">
        <v>105</v>
      </c>
      <c r="S119" s="97"/>
      <c r="T119" s="97"/>
      <c r="U119" s="97"/>
      <c r="V119" s="98"/>
      <c r="W119" s="74"/>
      <c r="X119" s="74"/>
      <c r="Y119" s="74"/>
      <c r="Z119" s="74"/>
      <c r="AA119" s="74"/>
      <c r="AB119" s="74"/>
      <c r="AC119" s="74"/>
      <c r="AD119" s="74"/>
      <c r="AE119" s="74"/>
      <c r="AF119" s="74"/>
      <c r="AG119" s="74"/>
      <c r="AH119" s="74"/>
      <c r="AI119" s="74"/>
      <c r="AJ119" s="74"/>
    </row>
    <row r="120" spans="3:36" ht="13.5" customHeight="1">
      <c r="I120" s="80" t="s">
        <v>104</v>
      </c>
      <c r="J120" s="11" t="s">
        <v>96</v>
      </c>
    </row>
    <row r="121" spans="3:36" ht="13.5" customHeight="1">
      <c r="I121" s="76"/>
    </row>
    <row r="122" spans="3:36" ht="13.5" customHeight="1">
      <c r="I122" s="80" t="s">
        <v>97</v>
      </c>
      <c r="J122" s="11" t="s">
        <v>98</v>
      </c>
    </row>
    <row r="123" spans="3:36" ht="13.5" customHeight="1">
      <c r="I123" s="76"/>
    </row>
    <row r="124" spans="3:36" ht="13.5" customHeight="1">
      <c r="I124" s="80" t="s">
        <v>99</v>
      </c>
      <c r="J124" s="11" t="s">
        <v>100</v>
      </c>
    </row>
    <row r="126" spans="3:36" ht="13.5" customHeight="1">
      <c r="I126" s="80" t="s">
        <v>101</v>
      </c>
    </row>
    <row r="128" spans="3:36" ht="13.5" customHeight="1">
      <c r="I128" s="80" t="s">
        <v>102</v>
      </c>
    </row>
  </sheetData>
  <mergeCells count="54">
    <mergeCell ref="D21:F21"/>
    <mergeCell ref="AB21:AJ22"/>
    <mergeCell ref="I22:I24"/>
    <mergeCell ref="AB23:AJ24"/>
    <mergeCell ref="AC2:AE2"/>
    <mergeCell ref="I5:I6"/>
    <mergeCell ref="O5:O6"/>
    <mergeCell ref="I11:I13"/>
    <mergeCell ref="I17:I18"/>
    <mergeCell ref="AB36:AG43"/>
    <mergeCell ref="O38:O39"/>
    <mergeCell ref="R38:R39"/>
    <mergeCell ref="I44:I45"/>
    <mergeCell ref="AB45:AG49"/>
    <mergeCell ref="AF26:AJ31"/>
    <mergeCell ref="V29:W31"/>
    <mergeCell ref="Y29:Y31"/>
    <mergeCell ref="D30:F30"/>
    <mergeCell ref="I31:I33"/>
    <mergeCell ref="B47:B48"/>
    <mergeCell ref="I47:I48"/>
    <mergeCell ref="Z56:Z57"/>
    <mergeCell ref="D57:D58"/>
    <mergeCell ref="I58:I59"/>
    <mergeCell ref="V59:W60"/>
    <mergeCell ref="Y59:Y60"/>
    <mergeCell ref="I51:I52"/>
    <mergeCell ref="D46:D47"/>
    <mergeCell ref="D65:F65"/>
    <mergeCell ref="I67:I68"/>
    <mergeCell ref="V69:W69"/>
    <mergeCell ref="I54:I55"/>
    <mergeCell ref="Y56:Y57"/>
    <mergeCell ref="AA59:AA60"/>
    <mergeCell ref="R61:R62"/>
    <mergeCell ref="V64:W66"/>
    <mergeCell ref="Y64:Y66"/>
    <mergeCell ref="AC64:AG70"/>
    <mergeCell ref="D102:F103"/>
    <mergeCell ref="I104:I105"/>
    <mergeCell ref="Y105:Y106"/>
    <mergeCell ref="D74:F74"/>
    <mergeCell ref="I76:I77"/>
    <mergeCell ref="Y82:Y84"/>
    <mergeCell ref="D83:F83"/>
    <mergeCell ref="I85:I86"/>
    <mergeCell ref="E93:F94"/>
    <mergeCell ref="I93:I94"/>
    <mergeCell ref="AB109:AF114"/>
    <mergeCell ref="I111:I112"/>
    <mergeCell ref="I116:I117"/>
    <mergeCell ref="AF96:AJ101"/>
    <mergeCell ref="K97:L98"/>
    <mergeCell ref="I99:I100"/>
  </mergeCells>
  <phoneticPr fontId="10"/>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5A1C6D-FF26-4142-99FC-1E988BC77725}">
  <dimension ref="A1"/>
  <sheetViews>
    <sheetView workbookViewId="0">
      <selection activeCell="O29" sqref="O29"/>
    </sheetView>
  </sheetViews>
  <sheetFormatPr defaultRowHeight="18"/>
  <sheetData/>
  <phoneticPr fontId="10"/>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C9BF0-0C29-465A-80E1-4F112E7B4781}">
  <dimension ref="A11:R32"/>
  <sheetViews>
    <sheetView zoomScale="75" zoomScaleNormal="75" workbookViewId="0">
      <selection activeCell="M30" sqref="M30"/>
    </sheetView>
  </sheetViews>
  <sheetFormatPr defaultRowHeight="18"/>
  <sheetData>
    <row r="11" spans="1:14" ht="17.399999999999999" customHeight="1">
      <c r="C11" t="s">
        <v>149</v>
      </c>
    </row>
    <row r="12" spans="1:14">
      <c r="A12" s="23"/>
      <c r="B12" s="451" t="s">
        <v>106</v>
      </c>
      <c r="C12" s="450">
        <v>2302001</v>
      </c>
      <c r="D12" s="449"/>
      <c r="E12" s="450">
        <v>2302002</v>
      </c>
      <c r="F12" s="449"/>
      <c r="G12" s="450">
        <v>2302003</v>
      </c>
      <c r="H12" s="449"/>
      <c r="I12" s="450">
        <v>2302004</v>
      </c>
      <c r="J12" s="449"/>
      <c r="K12" s="450">
        <v>2302005</v>
      </c>
      <c r="L12" s="449"/>
      <c r="M12" s="33"/>
      <c r="N12" s="33"/>
    </row>
    <row r="13" spans="1:14">
      <c r="A13" s="24"/>
      <c r="B13" s="452"/>
      <c r="C13" s="25" t="s">
        <v>107</v>
      </c>
      <c r="D13" s="26" t="s">
        <v>108</v>
      </c>
      <c r="E13" s="26" t="s">
        <v>107</v>
      </c>
      <c r="F13" s="26" t="s">
        <v>108</v>
      </c>
      <c r="G13" s="26" t="s">
        <v>107</v>
      </c>
      <c r="H13" s="26" t="s">
        <v>108</v>
      </c>
      <c r="I13" s="26" t="s">
        <v>107</v>
      </c>
      <c r="J13" s="26" t="s">
        <v>108</v>
      </c>
      <c r="K13" s="26" t="s">
        <v>107</v>
      </c>
      <c r="L13" s="26" t="s">
        <v>108</v>
      </c>
      <c r="M13" s="33"/>
      <c r="N13" s="33"/>
    </row>
    <row r="14" spans="1:14">
      <c r="A14" s="27" t="s">
        <v>109</v>
      </c>
      <c r="B14" s="28" t="s">
        <v>110</v>
      </c>
      <c r="C14" s="29">
        <v>0.38</v>
      </c>
      <c r="D14" s="29">
        <v>0.44</v>
      </c>
      <c r="E14" s="29">
        <v>0.03</v>
      </c>
      <c r="F14" s="29">
        <v>0.04</v>
      </c>
      <c r="G14" s="29">
        <v>0.3</v>
      </c>
      <c r="H14" s="29">
        <v>0.3</v>
      </c>
      <c r="I14" s="29">
        <v>7.0000000000000007E-2</v>
      </c>
      <c r="J14" s="29">
        <v>0.05</v>
      </c>
      <c r="K14" s="29">
        <v>0.03</v>
      </c>
      <c r="L14" s="29">
        <v>0.06</v>
      </c>
      <c r="M14" s="34"/>
      <c r="N14" s="34"/>
    </row>
    <row r="15" spans="1:14">
      <c r="A15" s="27" t="s">
        <v>111</v>
      </c>
      <c r="B15" s="28" t="s">
        <v>112</v>
      </c>
      <c r="C15" s="29">
        <v>0.11</v>
      </c>
      <c r="D15" s="29">
        <v>0.16</v>
      </c>
      <c r="E15" s="29">
        <v>0.06</v>
      </c>
      <c r="F15" s="29">
        <v>0.1</v>
      </c>
      <c r="G15" s="29">
        <v>0.17</v>
      </c>
      <c r="H15" s="29">
        <v>0.17</v>
      </c>
      <c r="I15" s="29">
        <v>0.14000000000000001</v>
      </c>
      <c r="J15" s="29">
        <v>8.7999999999999995E-2</v>
      </c>
      <c r="K15" s="29">
        <v>7.0000000000000007E-2</v>
      </c>
      <c r="L15" s="29">
        <v>0.16</v>
      </c>
      <c r="M15" s="34"/>
      <c r="N15" s="34"/>
    </row>
    <row r="16" spans="1:14">
      <c r="A16" s="27" t="s">
        <v>113</v>
      </c>
      <c r="B16" s="28" t="s">
        <v>114</v>
      </c>
      <c r="C16" s="29">
        <v>2.23</v>
      </c>
      <c r="D16" s="29">
        <v>2.02</v>
      </c>
      <c r="E16" s="29">
        <v>1.58</v>
      </c>
      <c r="F16" s="29">
        <v>2.2200000000000002</v>
      </c>
      <c r="G16" s="29">
        <v>1.63</v>
      </c>
      <c r="H16" s="29">
        <v>2.11</v>
      </c>
      <c r="I16" s="29">
        <v>2.1800000000000002</v>
      </c>
      <c r="J16" s="29">
        <v>1.18</v>
      </c>
      <c r="K16" s="29">
        <v>2.27</v>
      </c>
      <c r="L16" s="29">
        <v>3.59</v>
      </c>
      <c r="M16" s="34"/>
      <c r="N16" s="34"/>
    </row>
    <row r="17" spans="1:18">
      <c r="A17" s="27" t="s">
        <v>115</v>
      </c>
      <c r="B17" s="28" t="s">
        <v>116</v>
      </c>
      <c r="C17" s="29">
        <v>0.13</v>
      </c>
      <c r="D17" s="29">
        <v>0.32</v>
      </c>
      <c r="E17" s="29">
        <v>0.28000000000000003</v>
      </c>
      <c r="F17" s="29">
        <v>0.17</v>
      </c>
      <c r="G17" s="29">
        <v>7.0000000000000007E-2</v>
      </c>
      <c r="H17" s="29">
        <v>0.26</v>
      </c>
      <c r="I17" s="29">
        <v>0</v>
      </c>
      <c r="J17" s="29">
        <v>0.08</v>
      </c>
      <c r="K17" s="29">
        <v>0.08</v>
      </c>
      <c r="L17" s="29">
        <v>0.22</v>
      </c>
      <c r="M17" s="34"/>
      <c r="N17" s="34"/>
    </row>
    <row r="18" spans="1:18">
      <c r="A18" s="27" t="s">
        <v>117</v>
      </c>
      <c r="B18" s="28" t="s">
        <v>118</v>
      </c>
      <c r="C18" s="29">
        <v>0.19</v>
      </c>
      <c r="D18" s="29">
        <v>0.25</v>
      </c>
      <c r="E18" s="29">
        <v>0.21</v>
      </c>
      <c r="F18" s="29">
        <v>0.14000000000000001</v>
      </c>
      <c r="G18" s="29">
        <v>0.19</v>
      </c>
      <c r="H18" s="29">
        <v>0.19</v>
      </c>
      <c r="I18" s="29">
        <v>1.26</v>
      </c>
      <c r="J18" s="29">
        <v>0.09</v>
      </c>
      <c r="K18" s="29">
        <v>0.28000000000000003</v>
      </c>
      <c r="L18" s="29">
        <v>0.09</v>
      </c>
      <c r="M18" s="34"/>
      <c r="N18" s="34"/>
    </row>
    <row r="19" spans="1:18">
      <c r="A19" s="27" t="s">
        <v>119</v>
      </c>
      <c r="B19" s="28" t="s">
        <v>120</v>
      </c>
      <c r="C19" s="29">
        <v>277</v>
      </c>
      <c r="D19" s="29">
        <v>292</v>
      </c>
      <c r="E19" s="29">
        <v>363</v>
      </c>
      <c r="F19" s="29">
        <v>397</v>
      </c>
      <c r="G19" s="29">
        <v>376</v>
      </c>
      <c r="H19" s="29">
        <v>415</v>
      </c>
      <c r="I19" s="29">
        <v>396</v>
      </c>
      <c r="J19" s="29">
        <v>395</v>
      </c>
      <c r="K19" s="29">
        <v>393</v>
      </c>
      <c r="L19" s="29">
        <v>419</v>
      </c>
      <c r="M19" s="34"/>
      <c r="N19" s="34"/>
    </row>
    <row r="20" spans="1:18" ht="18.600000000000001" thickBot="1"/>
    <row r="21" spans="1:18" ht="18.600000000000001" thickBot="1">
      <c r="A21" s="23"/>
      <c r="B21" s="451" t="s">
        <v>106</v>
      </c>
      <c r="C21" s="450">
        <v>2302006</v>
      </c>
      <c r="D21" s="449"/>
      <c r="E21" s="450">
        <v>2302007</v>
      </c>
      <c r="F21" s="449"/>
      <c r="G21" s="450">
        <v>2302008</v>
      </c>
      <c r="H21" s="449"/>
      <c r="I21" s="450">
        <v>2302009</v>
      </c>
      <c r="J21" s="449"/>
      <c r="K21" s="450">
        <v>2302010</v>
      </c>
      <c r="L21" s="448"/>
      <c r="M21" s="453">
        <v>2302011</v>
      </c>
      <c r="N21" s="454"/>
      <c r="O21" s="448">
        <v>2302012</v>
      </c>
      <c r="P21" s="449"/>
      <c r="Q21" s="448" t="s">
        <v>167</v>
      </c>
      <c r="R21" s="449"/>
    </row>
    <row r="22" spans="1:18">
      <c r="A22" s="24"/>
      <c r="B22" s="452"/>
      <c r="C22" s="26" t="s">
        <v>107</v>
      </c>
      <c r="D22" s="26" t="s">
        <v>108</v>
      </c>
      <c r="E22" s="26" t="s">
        <v>107</v>
      </c>
      <c r="F22" s="26" t="s">
        <v>108</v>
      </c>
      <c r="G22" s="26" t="s">
        <v>107</v>
      </c>
      <c r="H22" s="26" t="s">
        <v>108</v>
      </c>
      <c r="I22" s="26" t="s">
        <v>107</v>
      </c>
      <c r="J22" s="26" t="s">
        <v>108</v>
      </c>
      <c r="K22" s="26" t="s">
        <v>107</v>
      </c>
      <c r="L22" s="35" t="s">
        <v>108</v>
      </c>
      <c r="M22" s="37" t="s">
        <v>107</v>
      </c>
      <c r="N22" s="38" t="s">
        <v>108</v>
      </c>
      <c r="O22" s="45" t="s">
        <v>107</v>
      </c>
      <c r="P22" s="51" t="s">
        <v>108</v>
      </c>
      <c r="Q22" s="45" t="s">
        <v>107</v>
      </c>
      <c r="R22" s="51" t="s">
        <v>108</v>
      </c>
    </row>
    <row r="23" spans="1:18">
      <c r="A23" s="27" t="s">
        <v>109</v>
      </c>
      <c r="B23" s="28" t="s">
        <v>110</v>
      </c>
      <c r="C23" s="29">
        <v>0.06</v>
      </c>
      <c r="D23" s="29">
        <v>0.06</v>
      </c>
      <c r="E23" s="29">
        <v>0.06</v>
      </c>
      <c r="F23" s="29">
        <v>0.37</v>
      </c>
      <c r="G23" s="29">
        <v>0.11</v>
      </c>
      <c r="H23" s="29">
        <v>0.1</v>
      </c>
      <c r="I23" s="29">
        <v>0.51</v>
      </c>
      <c r="J23" s="29">
        <v>0.18</v>
      </c>
      <c r="K23" s="29">
        <v>0.47</v>
      </c>
      <c r="L23" s="36">
        <v>0.57999999999999996</v>
      </c>
      <c r="M23" s="39">
        <v>0.83</v>
      </c>
      <c r="N23" s="40">
        <v>0.81</v>
      </c>
      <c r="O23" s="46">
        <v>0.97</v>
      </c>
      <c r="P23" s="52">
        <v>1.24</v>
      </c>
      <c r="Q23" s="46"/>
      <c r="R23" s="72">
        <v>0.57999999999999996</v>
      </c>
    </row>
    <row r="24" spans="1:18">
      <c r="A24" s="27" t="s">
        <v>111</v>
      </c>
      <c r="B24" s="28" t="s">
        <v>112</v>
      </c>
      <c r="C24" s="29">
        <v>0.17</v>
      </c>
      <c r="D24" s="29">
        <v>0.16</v>
      </c>
      <c r="E24" s="29">
        <v>0.1</v>
      </c>
      <c r="F24" s="29">
        <v>0.17</v>
      </c>
      <c r="G24" s="29">
        <v>0.13</v>
      </c>
      <c r="H24" s="30">
        <v>0.66</v>
      </c>
      <c r="I24" s="29">
        <v>0.12</v>
      </c>
      <c r="J24" s="29">
        <v>0.06</v>
      </c>
      <c r="K24" s="29">
        <v>7.0000000000000007E-2</v>
      </c>
      <c r="L24" s="36">
        <v>0.13</v>
      </c>
      <c r="M24" s="41">
        <v>0.05</v>
      </c>
      <c r="N24" s="42">
        <v>0.03</v>
      </c>
      <c r="O24" s="47">
        <v>0.08</v>
      </c>
      <c r="P24" s="53">
        <v>0.19</v>
      </c>
      <c r="Q24" s="47"/>
      <c r="R24" s="72">
        <v>0.12</v>
      </c>
    </row>
    <row r="25" spans="1:18">
      <c r="A25" s="27" t="s">
        <v>113</v>
      </c>
      <c r="B25" s="28" t="s">
        <v>114</v>
      </c>
      <c r="C25" s="29">
        <v>2.46</v>
      </c>
      <c r="D25" s="29">
        <v>2.16</v>
      </c>
      <c r="E25" s="29">
        <v>2.2599999999999998</v>
      </c>
      <c r="F25" s="29">
        <v>2.8</v>
      </c>
      <c r="G25" s="29">
        <v>2.33</v>
      </c>
      <c r="H25" s="29">
        <v>2.95</v>
      </c>
      <c r="I25" s="29">
        <v>3.55</v>
      </c>
      <c r="J25" s="29">
        <v>2.56</v>
      </c>
      <c r="K25" s="29">
        <v>4.0599999999999996</v>
      </c>
      <c r="L25" s="36">
        <v>4.4000000000000004</v>
      </c>
      <c r="M25" s="39">
        <v>6.52</v>
      </c>
      <c r="N25" s="40">
        <v>7.86</v>
      </c>
      <c r="O25" s="46">
        <v>6.4</v>
      </c>
      <c r="P25" s="52">
        <v>7.34</v>
      </c>
      <c r="Q25" s="46"/>
      <c r="R25" s="72">
        <v>3.83</v>
      </c>
    </row>
    <row r="26" spans="1:18">
      <c r="A26" s="27" t="s">
        <v>115</v>
      </c>
      <c r="B26" s="28" t="s">
        <v>116</v>
      </c>
      <c r="C26" s="29">
        <v>0.35</v>
      </c>
      <c r="D26" s="29">
        <v>0.34</v>
      </c>
      <c r="E26" s="29">
        <v>7.0000000000000007E-2</v>
      </c>
      <c r="F26" s="29">
        <v>0.2</v>
      </c>
      <c r="G26" s="29">
        <v>0.42</v>
      </c>
      <c r="H26" s="29">
        <v>0.11</v>
      </c>
      <c r="I26" s="29">
        <v>0.41</v>
      </c>
      <c r="J26" s="29">
        <v>0.21</v>
      </c>
      <c r="K26" s="30">
        <v>0.56000000000000005</v>
      </c>
      <c r="L26" s="36">
        <v>0.34</v>
      </c>
      <c r="M26" s="41">
        <v>0.28000000000000003</v>
      </c>
      <c r="N26" s="42">
        <v>0.27</v>
      </c>
      <c r="O26" s="47">
        <v>0.2</v>
      </c>
      <c r="P26" s="53">
        <v>0.35</v>
      </c>
      <c r="Q26" s="47"/>
      <c r="R26" s="72">
        <v>0.01</v>
      </c>
    </row>
    <row r="27" spans="1:18">
      <c r="A27" s="27" t="s">
        <v>117</v>
      </c>
      <c r="B27" s="28" t="s">
        <v>118</v>
      </c>
      <c r="C27" s="29">
        <v>0.14000000000000001</v>
      </c>
      <c r="D27" s="29">
        <v>0.14000000000000001</v>
      </c>
      <c r="E27" s="30">
        <v>1.6</v>
      </c>
      <c r="F27" s="29">
        <v>0.2</v>
      </c>
      <c r="G27" s="29">
        <v>0.17</v>
      </c>
      <c r="H27" s="30">
        <v>1.5</v>
      </c>
      <c r="I27" s="29">
        <v>0.2</v>
      </c>
      <c r="J27" s="29">
        <v>0.56000000000000005</v>
      </c>
      <c r="K27" s="29">
        <v>0.17</v>
      </c>
      <c r="L27" s="36">
        <v>0.17</v>
      </c>
      <c r="M27" s="41">
        <v>0.17</v>
      </c>
      <c r="N27" s="42">
        <v>0.19</v>
      </c>
      <c r="O27" s="47">
        <v>0.18</v>
      </c>
      <c r="P27" s="53">
        <v>0.16</v>
      </c>
      <c r="Q27" s="47"/>
      <c r="R27" s="72">
        <v>0.18</v>
      </c>
    </row>
    <row r="28" spans="1:18" ht="18.600000000000001" thickBot="1">
      <c r="A28" s="27" t="s">
        <v>119</v>
      </c>
      <c r="B28" s="28" t="s">
        <v>120</v>
      </c>
      <c r="C28" s="29">
        <v>296</v>
      </c>
      <c r="D28" s="29">
        <v>319</v>
      </c>
      <c r="E28" s="29">
        <v>455</v>
      </c>
      <c r="F28" s="29">
        <v>540</v>
      </c>
      <c r="G28" s="29">
        <v>374</v>
      </c>
      <c r="H28" s="30">
        <v>606</v>
      </c>
      <c r="I28" s="29">
        <v>440</v>
      </c>
      <c r="J28" s="29">
        <v>414</v>
      </c>
      <c r="K28" s="29">
        <v>263</v>
      </c>
      <c r="L28" s="36">
        <v>176</v>
      </c>
      <c r="M28" s="43">
        <v>146</v>
      </c>
      <c r="N28" s="44">
        <v>132</v>
      </c>
      <c r="O28" s="47">
        <v>151</v>
      </c>
      <c r="P28" s="54">
        <v>186</v>
      </c>
      <c r="Q28" s="47"/>
      <c r="R28" s="73">
        <v>159.77000000000001</v>
      </c>
    </row>
    <row r="30" spans="1:18">
      <c r="K30" s="31" t="s">
        <v>121</v>
      </c>
    </row>
    <row r="31" spans="1:18">
      <c r="K31" s="32" t="s">
        <v>126</v>
      </c>
    </row>
    <row r="32" spans="1:18">
      <c r="K32" s="32" t="s">
        <v>127</v>
      </c>
    </row>
  </sheetData>
  <mergeCells count="15">
    <mergeCell ref="Q21:R21"/>
    <mergeCell ref="O21:P21"/>
    <mergeCell ref="K12:L12"/>
    <mergeCell ref="B12:B13"/>
    <mergeCell ref="C12:D12"/>
    <mergeCell ref="E12:F12"/>
    <mergeCell ref="G12:H12"/>
    <mergeCell ref="I12:J12"/>
    <mergeCell ref="M21:N21"/>
    <mergeCell ref="C21:D21"/>
    <mergeCell ref="E21:F21"/>
    <mergeCell ref="G21:H21"/>
    <mergeCell ref="I21:J21"/>
    <mergeCell ref="K21:L21"/>
    <mergeCell ref="B21:B22"/>
  </mergeCells>
  <phoneticPr fontId="10"/>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2461E3-CFE5-4B04-A614-DC68E33512C8}">
  <dimension ref="A1:N1465"/>
  <sheetViews>
    <sheetView workbookViewId="0">
      <pane ySplit="3" topLeftCell="A1063" activePane="bottomLeft" state="frozen"/>
      <selection pane="bottomLeft" activeCell="F1099" sqref="F1099"/>
    </sheetView>
  </sheetViews>
  <sheetFormatPr defaultColWidth="9" defaultRowHeight="13.2"/>
  <cols>
    <col min="1" max="1" width="5" style="236" customWidth="1"/>
    <col min="2" max="2" width="11.59765625" style="236" customWidth="1"/>
    <col min="3" max="4" width="11.59765625" style="237" customWidth="1"/>
    <col min="5" max="7" width="11.59765625" style="236" customWidth="1"/>
    <col min="8" max="8" width="9.8984375" style="236" customWidth="1"/>
    <col min="9" max="9" width="9" style="236"/>
    <col min="10" max="10" width="12.69921875" style="236" customWidth="1"/>
    <col min="11" max="11" width="15" style="236" customWidth="1"/>
    <col min="12" max="12" width="10.5" style="247" bestFit="1" customWidth="1"/>
    <col min="13" max="13" width="9.8984375" style="236" bestFit="1" customWidth="1"/>
    <col min="14" max="14" width="11" style="236" bestFit="1" customWidth="1"/>
    <col min="15" max="15" width="9.8984375" style="236" bestFit="1" customWidth="1"/>
    <col min="16" max="16384" width="9" style="236"/>
  </cols>
  <sheetData>
    <row r="1" spans="1:12">
      <c r="B1" s="362">
        <f ca="1">NOW()</f>
        <v>45054.394817708337</v>
      </c>
      <c r="C1" s="362"/>
      <c r="L1" s="236"/>
    </row>
    <row r="3" spans="1:12">
      <c r="A3" s="238"/>
      <c r="B3" s="238" t="s">
        <v>370</v>
      </c>
      <c r="C3" s="239" t="s">
        <v>371</v>
      </c>
      <c r="D3" s="239" t="s">
        <v>372</v>
      </c>
      <c r="E3" s="238" t="s">
        <v>373</v>
      </c>
      <c r="F3" s="238" t="s">
        <v>374</v>
      </c>
      <c r="G3" s="238" t="s">
        <v>117</v>
      </c>
      <c r="H3" s="238" t="s">
        <v>375</v>
      </c>
      <c r="I3" s="238" t="s">
        <v>376</v>
      </c>
      <c r="J3" s="240" t="s">
        <v>377</v>
      </c>
      <c r="L3" s="236"/>
    </row>
    <row r="4" spans="1:12">
      <c r="A4" s="241">
        <v>1</v>
      </c>
      <c r="B4" s="238"/>
      <c r="C4" s="239"/>
      <c r="D4" s="239"/>
      <c r="E4" s="242"/>
      <c r="F4" s="242"/>
      <c r="G4" s="242"/>
      <c r="H4" s="243">
        <f>SUM(E4:G4)</f>
        <v>0</v>
      </c>
      <c r="I4" s="244"/>
      <c r="J4" s="240"/>
      <c r="L4" s="236"/>
    </row>
    <row r="5" spans="1:12">
      <c r="A5" s="241">
        <v>2</v>
      </c>
      <c r="B5" s="245" t="s">
        <v>378</v>
      </c>
      <c r="C5" s="239">
        <v>41636</v>
      </c>
      <c r="D5" s="239">
        <v>41646</v>
      </c>
      <c r="E5" s="242">
        <v>86.58</v>
      </c>
      <c r="F5" s="242">
        <v>8.6999999999999993</v>
      </c>
      <c r="G5" s="242">
        <v>4.2300000000000004</v>
      </c>
      <c r="H5" s="243">
        <f t="shared" ref="H5:H13" si="0">SUM(E5:G5)</f>
        <v>99.51</v>
      </c>
      <c r="I5" s="244">
        <v>0.85599999999999998</v>
      </c>
      <c r="J5" s="238" t="s">
        <v>379</v>
      </c>
      <c r="L5" s="236"/>
    </row>
    <row r="6" spans="1:12">
      <c r="A6" s="241">
        <f t="shared" ref="A6:A69" si="1">A5+1</f>
        <v>3</v>
      </c>
      <c r="B6" s="245" t="s">
        <v>380</v>
      </c>
      <c r="C6" s="239">
        <v>41637</v>
      </c>
      <c r="D6" s="239">
        <v>41646</v>
      </c>
      <c r="E6" s="242">
        <v>87.83</v>
      </c>
      <c r="F6" s="242">
        <v>8.27</v>
      </c>
      <c r="G6" s="242">
        <v>3.4</v>
      </c>
      <c r="H6" s="243">
        <f t="shared" si="0"/>
        <v>99.5</v>
      </c>
      <c r="I6" s="244">
        <v>0.85899999999999999</v>
      </c>
      <c r="J6" s="238" t="s">
        <v>379</v>
      </c>
      <c r="L6" s="236"/>
    </row>
    <row r="7" spans="1:12">
      <c r="A7" s="241">
        <f t="shared" si="1"/>
        <v>4</v>
      </c>
      <c r="B7" s="245" t="s">
        <v>381</v>
      </c>
      <c r="C7" s="239">
        <v>41638</v>
      </c>
      <c r="D7" s="239">
        <v>41646</v>
      </c>
      <c r="E7" s="242">
        <v>87.6</v>
      </c>
      <c r="F7" s="242">
        <v>8.18</v>
      </c>
      <c r="G7" s="242">
        <v>3.71</v>
      </c>
      <c r="H7" s="243">
        <f t="shared" si="0"/>
        <v>99.49</v>
      </c>
      <c r="I7" s="244">
        <v>0.86099999999999999</v>
      </c>
      <c r="J7" s="238" t="s">
        <v>379</v>
      </c>
      <c r="L7" s="236"/>
    </row>
    <row r="8" spans="1:12">
      <c r="A8" s="241">
        <f t="shared" si="1"/>
        <v>5</v>
      </c>
      <c r="B8" s="245" t="s">
        <v>382</v>
      </c>
      <c r="C8" s="239">
        <v>41642</v>
      </c>
      <c r="D8" s="239">
        <v>41646</v>
      </c>
      <c r="E8" s="242">
        <v>87.55</v>
      </c>
      <c r="F8" s="242">
        <v>8.57</v>
      </c>
      <c r="G8" s="242">
        <v>3.37</v>
      </c>
      <c r="H8" s="243">
        <f t="shared" si="0"/>
        <v>99.490000000000009</v>
      </c>
      <c r="I8" s="244">
        <v>0.86099999999999999</v>
      </c>
      <c r="J8" s="238" t="s">
        <v>379</v>
      </c>
      <c r="L8" s="236"/>
    </row>
    <row r="9" spans="1:12">
      <c r="A9" s="241">
        <f t="shared" si="1"/>
        <v>6</v>
      </c>
      <c r="B9" s="245" t="s">
        <v>383</v>
      </c>
      <c r="C9" s="239">
        <v>41643</v>
      </c>
      <c r="D9" s="239">
        <v>41646</v>
      </c>
      <c r="E9" s="242">
        <v>87.65</v>
      </c>
      <c r="F9" s="242">
        <v>8.15</v>
      </c>
      <c r="G9" s="242">
        <v>3.69</v>
      </c>
      <c r="H9" s="243">
        <f t="shared" si="0"/>
        <v>99.490000000000009</v>
      </c>
      <c r="I9" s="244">
        <v>0.86</v>
      </c>
      <c r="J9" s="238" t="s">
        <v>379</v>
      </c>
      <c r="L9" s="236"/>
    </row>
    <row r="10" spans="1:12">
      <c r="A10" s="241">
        <f t="shared" si="1"/>
        <v>7</v>
      </c>
      <c r="B10" s="245" t="s">
        <v>384</v>
      </c>
      <c r="C10" s="239">
        <v>41644</v>
      </c>
      <c r="D10" s="239">
        <v>41646</v>
      </c>
      <c r="E10" s="242">
        <v>87.58</v>
      </c>
      <c r="F10" s="242">
        <v>8.42</v>
      </c>
      <c r="G10" s="242">
        <v>3.5</v>
      </c>
      <c r="H10" s="243">
        <f t="shared" si="0"/>
        <v>99.5</v>
      </c>
      <c r="I10" s="244">
        <v>0.85899999999999999</v>
      </c>
      <c r="J10" s="238" t="s">
        <v>379</v>
      </c>
      <c r="L10" s="236"/>
    </row>
    <row r="11" spans="1:12">
      <c r="A11" s="241">
        <f t="shared" si="1"/>
        <v>8</v>
      </c>
      <c r="B11" s="245" t="s">
        <v>385</v>
      </c>
      <c r="C11" s="239">
        <v>41645</v>
      </c>
      <c r="D11" s="239">
        <v>41646</v>
      </c>
      <c r="E11" s="242">
        <v>86.99</v>
      </c>
      <c r="F11" s="242">
        <v>9</v>
      </c>
      <c r="G11" s="242">
        <v>3.51</v>
      </c>
      <c r="H11" s="243">
        <f t="shared" si="0"/>
        <v>99.5</v>
      </c>
      <c r="I11" s="244">
        <v>0.86</v>
      </c>
      <c r="J11" s="238" t="s">
        <v>379</v>
      </c>
      <c r="L11" s="236"/>
    </row>
    <row r="12" spans="1:12">
      <c r="A12" s="241">
        <f t="shared" si="1"/>
        <v>9</v>
      </c>
      <c r="B12" s="245" t="s">
        <v>386</v>
      </c>
      <c r="C12" s="239">
        <v>41645</v>
      </c>
      <c r="D12" s="239">
        <v>41646</v>
      </c>
      <c r="E12" s="242">
        <v>87.59</v>
      </c>
      <c r="F12" s="242">
        <v>8.49</v>
      </c>
      <c r="G12" s="242">
        <v>3.42</v>
      </c>
      <c r="H12" s="243">
        <f t="shared" si="0"/>
        <v>99.5</v>
      </c>
      <c r="I12" s="244">
        <v>0.86</v>
      </c>
      <c r="J12" s="238" t="s">
        <v>379</v>
      </c>
      <c r="L12" s="236"/>
    </row>
    <row r="13" spans="1:12">
      <c r="A13" s="241">
        <f t="shared" si="1"/>
        <v>10</v>
      </c>
      <c r="B13" s="245" t="s">
        <v>387</v>
      </c>
      <c r="C13" s="239">
        <v>41646</v>
      </c>
      <c r="D13" s="239">
        <v>41649</v>
      </c>
      <c r="E13" s="242">
        <v>87.51</v>
      </c>
      <c r="F13" s="242">
        <v>8.5</v>
      </c>
      <c r="G13" s="242">
        <v>3.49</v>
      </c>
      <c r="H13" s="243">
        <f t="shared" si="0"/>
        <v>99.5</v>
      </c>
      <c r="I13" s="244">
        <v>0.86099999999999999</v>
      </c>
      <c r="J13" s="238" t="s">
        <v>379</v>
      </c>
      <c r="L13" s="236"/>
    </row>
    <row r="14" spans="1:12">
      <c r="A14" s="241">
        <f t="shared" si="1"/>
        <v>11</v>
      </c>
      <c r="B14" s="245" t="s">
        <v>388</v>
      </c>
      <c r="C14" s="239">
        <v>41647</v>
      </c>
      <c r="D14" s="239">
        <v>41648</v>
      </c>
      <c r="E14" s="242">
        <v>87.85</v>
      </c>
      <c r="F14" s="242">
        <v>8.06</v>
      </c>
      <c r="G14" s="242">
        <v>3.59</v>
      </c>
      <c r="H14" s="243">
        <f>SUM(E14:G14)</f>
        <v>99.5</v>
      </c>
      <c r="I14" s="244">
        <v>0.85599999999999998</v>
      </c>
      <c r="J14" s="238" t="s">
        <v>379</v>
      </c>
      <c r="L14" s="236"/>
    </row>
    <row r="15" spans="1:12">
      <c r="A15" s="241">
        <f t="shared" si="1"/>
        <v>12</v>
      </c>
      <c r="B15" s="245" t="s">
        <v>389</v>
      </c>
      <c r="C15" s="239">
        <v>41648</v>
      </c>
      <c r="D15" s="239">
        <v>41649</v>
      </c>
      <c r="E15" s="242">
        <v>87.75</v>
      </c>
      <c r="F15" s="242">
        <v>7.77</v>
      </c>
      <c r="G15" s="242">
        <v>3.98</v>
      </c>
      <c r="H15" s="243">
        <f t="shared" ref="H15:H78" si="2">SUM(E15:G15)</f>
        <v>99.5</v>
      </c>
      <c r="I15" s="244">
        <v>0.86</v>
      </c>
      <c r="J15" s="238" t="s">
        <v>379</v>
      </c>
      <c r="L15" s="236"/>
    </row>
    <row r="16" spans="1:12">
      <c r="A16" s="241">
        <f t="shared" si="1"/>
        <v>13</v>
      </c>
      <c r="B16" s="245" t="s">
        <v>390</v>
      </c>
      <c r="C16" s="239">
        <v>41649</v>
      </c>
      <c r="D16" s="239">
        <v>41649</v>
      </c>
      <c r="E16" s="242">
        <v>87.83</v>
      </c>
      <c r="F16" s="242">
        <v>8.02</v>
      </c>
      <c r="G16" s="242">
        <v>3.65</v>
      </c>
      <c r="H16" s="243">
        <f t="shared" si="2"/>
        <v>99.5</v>
      </c>
      <c r="I16" s="244">
        <v>0.85899999999999999</v>
      </c>
      <c r="J16" s="238" t="s">
        <v>379</v>
      </c>
      <c r="L16" s="236"/>
    </row>
    <row r="17" spans="1:12">
      <c r="A17" s="241">
        <f t="shared" si="1"/>
        <v>14</v>
      </c>
      <c r="B17" s="245" t="s">
        <v>391</v>
      </c>
      <c r="C17" s="239">
        <v>41650</v>
      </c>
      <c r="D17" s="239">
        <v>41655</v>
      </c>
      <c r="E17" s="242">
        <v>88.23</v>
      </c>
      <c r="F17" s="242">
        <v>7.27</v>
      </c>
      <c r="G17" s="242">
        <v>4</v>
      </c>
      <c r="H17" s="243">
        <f t="shared" si="2"/>
        <v>99.5</v>
      </c>
      <c r="I17" s="244">
        <v>0.85899999999999999</v>
      </c>
      <c r="J17" s="238" t="s">
        <v>379</v>
      </c>
      <c r="L17" s="236"/>
    </row>
    <row r="18" spans="1:12">
      <c r="A18" s="241">
        <f t="shared" si="1"/>
        <v>15</v>
      </c>
      <c r="B18" s="245" t="s">
        <v>392</v>
      </c>
      <c r="C18" s="239">
        <v>41650</v>
      </c>
      <c r="D18" s="239">
        <v>41655</v>
      </c>
      <c r="E18" s="242">
        <v>88.24</v>
      </c>
      <c r="F18" s="242">
        <v>7.68</v>
      </c>
      <c r="G18" s="242">
        <v>3.58</v>
      </c>
      <c r="H18" s="243">
        <f t="shared" si="2"/>
        <v>99.499999999999986</v>
      </c>
      <c r="I18" s="244">
        <v>0.85899999999999999</v>
      </c>
      <c r="J18" s="238" t="s">
        <v>379</v>
      </c>
      <c r="L18" s="236"/>
    </row>
    <row r="19" spans="1:12">
      <c r="A19" s="241">
        <f t="shared" si="1"/>
        <v>16</v>
      </c>
      <c r="B19" s="245" t="s">
        <v>393</v>
      </c>
      <c r="C19" s="239">
        <v>41651</v>
      </c>
      <c r="D19" s="239">
        <v>41655</v>
      </c>
      <c r="E19" s="242">
        <v>88.15</v>
      </c>
      <c r="F19" s="242">
        <v>6.88</v>
      </c>
      <c r="G19" s="242">
        <v>4.4800000000000004</v>
      </c>
      <c r="H19" s="243">
        <f t="shared" si="2"/>
        <v>99.51</v>
      </c>
      <c r="I19" s="244">
        <v>0.85799999999999998</v>
      </c>
      <c r="J19" s="238" t="s">
        <v>379</v>
      </c>
      <c r="L19" s="236"/>
    </row>
    <row r="20" spans="1:12">
      <c r="A20" s="241">
        <f t="shared" si="1"/>
        <v>17</v>
      </c>
      <c r="B20" s="245" t="s">
        <v>394</v>
      </c>
      <c r="C20" s="239">
        <v>41652</v>
      </c>
      <c r="D20" s="239">
        <v>41655</v>
      </c>
      <c r="E20" s="242">
        <v>88.91</v>
      </c>
      <c r="F20" s="242">
        <v>6.99</v>
      </c>
      <c r="G20" s="242">
        <v>3.6</v>
      </c>
      <c r="H20" s="243">
        <f t="shared" si="2"/>
        <v>99.499999999999986</v>
      </c>
      <c r="I20" s="244">
        <v>0.86099999999999999</v>
      </c>
      <c r="J20" s="238" t="s">
        <v>379</v>
      </c>
      <c r="L20" s="236"/>
    </row>
    <row r="21" spans="1:12">
      <c r="A21" s="241">
        <f t="shared" si="1"/>
        <v>18</v>
      </c>
      <c r="B21" s="245" t="s">
        <v>395</v>
      </c>
      <c r="C21" s="239">
        <v>41653</v>
      </c>
      <c r="D21" s="239">
        <v>41655</v>
      </c>
      <c r="E21" s="242">
        <v>88.8</v>
      </c>
      <c r="F21" s="242">
        <v>6.8</v>
      </c>
      <c r="G21" s="242">
        <v>3.89</v>
      </c>
      <c r="H21" s="243">
        <f t="shared" si="2"/>
        <v>99.49</v>
      </c>
      <c r="I21" s="244">
        <v>0.86</v>
      </c>
      <c r="J21" s="238" t="s">
        <v>379</v>
      </c>
      <c r="L21" s="236"/>
    </row>
    <row r="22" spans="1:12">
      <c r="A22" s="241">
        <f t="shared" si="1"/>
        <v>19</v>
      </c>
      <c r="B22" s="245" t="s">
        <v>396</v>
      </c>
      <c r="C22" s="239">
        <v>41654</v>
      </c>
      <c r="D22" s="239">
        <v>41661</v>
      </c>
      <c r="E22" s="242">
        <v>88.27</v>
      </c>
      <c r="F22" s="242">
        <v>7.58</v>
      </c>
      <c r="G22" s="242">
        <v>3.65</v>
      </c>
      <c r="H22" s="243">
        <f t="shared" si="2"/>
        <v>99.5</v>
      </c>
      <c r="I22" s="244">
        <v>0.86199999999999999</v>
      </c>
      <c r="J22" s="238" t="s">
        <v>379</v>
      </c>
      <c r="L22" s="236"/>
    </row>
    <row r="23" spans="1:12">
      <c r="A23" s="241">
        <f t="shared" si="1"/>
        <v>20</v>
      </c>
      <c r="B23" s="245" t="s">
        <v>397</v>
      </c>
      <c r="C23" s="239">
        <v>41655</v>
      </c>
      <c r="D23" s="239">
        <v>41661</v>
      </c>
      <c r="E23" s="242">
        <v>87.84</v>
      </c>
      <c r="F23" s="242">
        <v>7.43</v>
      </c>
      <c r="G23" s="242">
        <v>4.2300000000000004</v>
      </c>
      <c r="H23" s="243">
        <f t="shared" si="2"/>
        <v>99.500000000000014</v>
      </c>
      <c r="I23" s="244">
        <v>0.86</v>
      </c>
      <c r="J23" s="238" t="s">
        <v>379</v>
      </c>
      <c r="L23" s="236"/>
    </row>
    <row r="24" spans="1:12">
      <c r="A24" s="241">
        <f t="shared" si="1"/>
        <v>21</v>
      </c>
      <c r="B24" s="245" t="s">
        <v>398</v>
      </c>
      <c r="C24" s="239">
        <v>41656</v>
      </c>
      <c r="D24" s="239">
        <v>41661</v>
      </c>
      <c r="E24" s="242">
        <v>88.26</v>
      </c>
      <c r="F24" s="242">
        <v>7.44</v>
      </c>
      <c r="G24" s="242">
        <v>3.8</v>
      </c>
      <c r="H24" s="243">
        <f t="shared" si="2"/>
        <v>99.5</v>
      </c>
      <c r="I24" s="244">
        <v>0.86099999999999999</v>
      </c>
      <c r="J24" s="238" t="s">
        <v>379</v>
      </c>
      <c r="L24" s="236"/>
    </row>
    <row r="25" spans="1:12">
      <c r="A25" s="241">
        <f t="shared" si="1"/>
        <v>22</v>
      </c>
      <c r="B25" s="245" t="s">
        <v>399</v>
      </c>
      <c r="C25" s="239">
        <v>41657</v>
      </c>
      <c r="D25" s="239">
        <v>41661</v>
      </c>
      <c r="E25" s="242">
        <v>88.29</v>
      </c>
      <c r="F25" s="242">
        <v>7.24</v>
      </c>
      <c r="G25" s="242">
        <v>3.97</v>
      </c>
      <c r="H25" s="243">
        <f t="shared" si="2"/>
        <v>99.5</v>
      </c>
      <c r="I25" s="244">
        <v>0.86199999999999999</v>
      </c>
      <c r="J25" s="238" t="s">
        <v>379</v>
      </c>
      <c r="L25" s="236"/>
    </row>
    <row r="26" spans="1:12">
      <c r="A26" s="241">
        <f t="shared" si="1"/>
        <v>23</v>
      </c>
      <c r="B26" s="245" t="s">
        <v>400</v>
      </c>
      <c r="C26" s="239">
        <v>41657</v>
      </c>
      <c r="D26" s="239">
        <v>41661</v>
      </c>
      <c r="E26" s="242">
        <v>88.76</v>
      </c>
      <c r="F26" s="242">
        <v>6.8</v>
      </c>
      <c r="G26" s="242">
        <v>3.94</v>
      </c>
      <c r="H26" s="243">
        <f t="shared" si="2"/>
        <v>99.5</v>
      </c>
      <c r="I26" s="244">
        <v>0.86099999999999999</v>
      </c>
      <c r="J26" s="238" t="s">
        <v>379</v>
      </c>
      <c r="L26" s="236"/>
    </row>
    <row r="27" spans="1:12">
      <c r="A27" s="241">
        <f t="shared" si="1"/>
        <v>24</v>
      </c>
      <c r="B27" s="245" t="s">
        <v>401</v>
      </c>
      <c r="C27" s="239">
        <v>41658</v>
      </c>
      <c r="D27" s="239">
        <v>41662</v>
      </c>
      <c r="E27" s="242">
        <v>88.33</v>
      </c>
      <c r="F27" s="242">
        <v>7.38</v>
      </c>
      <c r="G27" s="242">
        <v>3.78</v>
      </c>
      <c r="H27" s="243">
        <f t="shared" si="2"/>
        <v>99.49</v>
      </c>
      <c r="I27" s="244">
        <v>0.86199999999999999</v>
      </c>
      <c r="J27" s="238" t="s">
        <v>379</v>
      </c>
      <c r="L27" s="236"/>
    </row>
    <row r="28" spans="1:12">
      <c r="A28" s="241">
        <f t="shared" si="1"/>
        <v>25</v>
      </c>
      <c r="B28" s="245" t="s">
        <v>402</v>
      </c>
      <c r="C28" s="239">
        <v>41659</v>
      </c>
      <c r="D28" s="239">
        <v>41662</v>
      </c>
      <c r="E28" s="242">
        <v>88.28</v>
      </c>
      <c r="F28" s="242">
        <v>7.34</v>
      </c>
      <c r="G28" s="242">
        <v>3.88</v>
      </c>
      <c r="H28" s="243">
        <f t="shared" si="2"/>
        <v>99.5</v>
      </c>
      <c r="I28" s="244">
        <v>0.86199999999999999</v>
      </c>
      <c r="J28" s="238" t="s">
        <v>379</v>
      </c>
      <c r="L28" s="236"/>
    </row>
    <row r="29" spans="1:12">
      <c r="A29" s="241">
        <f t="shared" si="1"/>
        <v>26</v>
      </c>
      <c r="B29" s="245" t="s">
        <v>403</v>
      </c>
      <c r="C29" s="239">
        <v>41660</v>
      </c>
      <c r="D29" s="239">
        <v>41662</v>
      </c>
      <c r="E29" s="242">
        <v>88.28</v>
      </c>
      <c r="F29" s="242">
        <v>7.3</v>
      </c>
      <c r="G29" s="242">
        <v>3.92</v>
      </c>
      <c r="H29" s="243">
        <f t="shared" si="2"/>
        <v>99.5</v>
      </c>
      <c r="I29" s="244">
        <v>0.86099999999999999</v>
      </c>
      <c r="J29" s="238" t="s">
        <v>379</v>
      </c>
      <c r="L29" s="236"/>
    </row>
    <row r="30" spans="1:12">
      <c r="A30" s="241">
        <f t="shared" si="1"/>
        <v>27</v>
      </c>
      <c r="B30" s="245" t="s">
        <v>404</v>
      </c>
      <c r="C30" s="239">
        <v>41661</v>
      </c>
      <c r="D30" s="239">
        <v>41662</v>
      </c>
      <c r="E30" s="242">
        <v>88.31</v>
      </c>
      <c r="F30" s="242">
        <v>7.09</v>
      </c>
      <c r="G30" s="242">
        <v>4.09</v>
      </c>
      <c r="H30" s="243">
        <f t="shared" si="2"/>
        <v>99.490000000000009</v>
      </c>
      <c r="I30" s="244">
        <v>0.86099999999999999</v>
      </c>
      <c r="J30" s="238" t="s">
        <v>379</v>
      </c>
      <c r="L30" s="236"/>
    </row>
    <row r="31" spans="1:12">
      <c r="A31" s="241">
        <f t="shared" si="1"/>
        <v>28</v>
      </c>
      <c r="B31" s="245" t="s">
        <v>405</v>
      </c>
      <c r="C31" s="239">
        <v>41662</v>
      </c>
      <c r="D31" s="239">
        <v>41663</v>
      </c>
      <c r="E31" s="242">
        <v>89.11</v>
      </c>
      <c r="F31" s="242">
        <v>7.06</v>
      </c>
      <c r="G31" s="242">
        <v>3.33</v>
      </c>
      <c r="H31" s="243">
        <f t="shared" si="2"/>
        <v>99.5</v>
      </c>
      <c r="I31" s="244">
        <v>0.86099999999999999</v>
      </c>
      <c r="J31" s="238" t="s">
        <v>379</v>
      </c>
      <c r="L31" s="236"/>
    </row>
    <row r="32" spans="1:12">
      <c r="A32" s="241">
        <f t="shared" si="1"/>
        <v>29</v>
      </c>
      <c r="B32" s="245" t="s">
        <v>406</v>
      </c>
      <c r="C32" s="239">
        <v>41662</v>
      </c>
      <c r="D32" s="239">
        <v>41663</v>
      </c>
      <c r="E32" s="242">
        <v>88.92</v>
      </c>
      <c r="F32" s="242">
        <v>7.81</v>
      </c>
      <c r="G32" s="242">
        <v>2.76</v>
      </c>
      <c r="H32" s="243">
        <f t="shared" si="2"/>
        <v>99.490000000000009</v>
      </c>
      <c r="I32" s="244">
        <v>0.86299999999999999</v>
      </c>
      <c r="J32" s="238" t="s">
        <v>379</v>
      </c>
      <c r="L32" s="236"/>
    </row>
    <row r="33" spans="1:12">
      <c r="A33" s="241">
        <f t="shared" si="1"/>
        <v>30</v>
      </c>
      <c r="B33" s="245" t="s">
        <v>407</v>
      </c>
      <c r="C33" s="239">
        <v>41663</v>
      </c>
      <c r="D33" s="239">
        <v>41667</v>
      </c>
      <c r="E33" s="242">
        <v>87.47</v>
      </c>
      <c r="F33" s="242">
        <v>6.94</v>
      </c>
      <c r="G33" s="242">
        <v>5.09</v>
      </c>
      <c r="H33" s="243">
        <f t="shared" si="2"/>
        <v>99.5</v>
      </c>
      <c r="I33" s="244">
        <v>0.86099999999999999</v>
      </c>
      <c r="J33" s="238" t="s">
        <v>379</v>
      </c>
      <c r="L33" s="236"/>
    </row>
    <row r="34" spans="1:12">
      <c r="A34" s="241">
        <f t="shared" si="1"/>
        <v>31</v>
      </c>
      <c r="B34" s="245" t="s">
        <v>408</v>
      </c>
      <c r="C34" s="239">
        <v>41664</v>
      </c>
      <c r="D34" s="239">
        <v>41668</v>
      </c>
      <c r="E34" s="242">
        <v>88.28</v>
      </c>
      <c r="F34" s="242">
        <v>6.98</v>
      </c>
      <c r="G34" s="242">
        <v>4.24</v>
      </c>
      <c r="H34" s="243">
        <f t="shared" si="2"/>
        <v>99.5</v>
      </c>
      <c r="I34" s="244">
        <v>0.86199999999999999</v>
      </c>
      <c r="J34" s="238" t="s">
        <v>379</v>
      </c>
      <c r="L34" s="236"/>
    </row>
    <row r="35" spans="1:12">
      <c r="A35" s="241">
        <f t="shared" si="1"/>
        <v>32</v>
      </c>
      <c r="B35" s="245" t="s">
        <v>409</v>
      </c>
      <c r="C35" s="239">
        <v>41665</v>
      </c>
      <c r="D35" s="239">
        <v>41668</v>
      </c>
      <c r="E35" s="242">
        <v>87.76</v>
      </c>
      <c r="F35" s="242">
        <v>7.19</v>
      </c>
      <c r="G35" s="242">
        <v>4.54</v>
      </c>
      <c r="H35" s="243">
        <f t="shared" si="2"/>
        <v>99.490000000000009</v>
      </c>
      <c r="I35" s="244">
        <v>0.86199999999999999</v>
      </c>
      <c r="J35" s="238" t="s">
        <v>379</v>
      </c>
      <c r="L35" s="236"/>
    </row>
    <row r="36" spans="1:12">
      <c r="A36" s="241">
        <f t="shared" si="1"/>
        <v>33</v>
      </c>
      <c r="B36" s="245" t="s">
        <v>410</v>
      </c>
      <c r="C36" s="239">
        <v>41666</v>
      </c>
      <c r="D36" s="239">
        <v>41668</v>
      </c>
      <c r="E36" s="242">
        <v>87.46</v>
      </c>
      <c r="F36" s="242">
        <v>7.68</v>
      </c>
      <c r="G36" s="242">
        <v>4.3600000000000003</v>
      </c>
      <c r="H36" s="243">
        <f t="shared" si="2"/>
        <v>99.499999999999986</v>
      </c>
      <c r="I36" s="244">
        <v>0.86199999999999999</v>
      </c>
      <c r="J36" s="238" t="s">
        <v>379</v>
      </c>
      <c r="L36" s="236"/>
    </row>
    <row r="37" spans="1:12">
      <c r="A37" s="241">
        <f t="shared" si="1"/>
        <v>34</v>
      </c>
      <c r="B37" s="245" t="s">
        <v>411</v>
      </c>
      <c r="C37" s="239">
        <v>41667</v>
      </c>
      <c r="D37" s="239">
        <v>41670</v>
      </c>
      <c r="E37" s="242">
        <v>87.83</v>
      </c>
      <c r="F37" s="242">
        <v>7.83</v>
      </c>
      <c r="G37" s="242">
        <v>3.85</v>
      </c>
      <c r="H37" s="243">
        <f t="shared" si="2"/>
        <v>99.509999999999991</v>
      </c>
      <c r="I37" s="244">
        <v>0.85799999999999998</v>
      </c>
      <c r="J37" s="238" t="s">
        <v>379</v>
      </c>
      <c r="L37" s="236"/>
    </row>
    <row r="38" spans="1:12">
      <c r="A38" s="241">
        <f t="shared" si="1"/>
        <v>35</v>
      </c>
      <c r="B38" s="245" t="s">
        <v>412</v>
      </c>
      <c r="C38" s="239">
        <v>41668</v>
      </c>
      <c r="D38" s="239">
        <v>41670</v>
      </c>
      <c r="E38" s="242">
        <v>87.85</v>
      </c>
      <c r="F38" s="242">
        <v>7.64</v>
      </c>
      <c r="G38" s="242">
        <v>4.01</v>
      </c>
      <c r="H38" s="243">
        <f t="shared" si="2"/>
        <v>99.5</v>
      </c>
      <c r="I38" s="244">
        <v>0.85899999999999999</v>
      </c>
      <c r="J38" s="238" t="s">
        <v>379</v>
      </c>
      <c r="L38" s="236"/>
    </row>
    <row r="39" spans="1:12">
      <c r="A39" s="241">
        <f t="shared" si="1"/>
        <v>36</v>
      </c>
      <c r="B39" s="245" t="s">
        <v>413</v>
      </c>
      <c r="C39" s="239">
        <v>41669</v>
      </c>
      <c r="D39" s="239">
        <v>41670</v>
      </c>
      <c r="E39" s="242">
        <v>87.55</v>
      </c>
      <c r="F39" s="242">
        <v>8.02</v>
      </c>
      <c r="G39" s="242">
        <v>3.92</v>
      </c>
      <c r="H39" s="243">
        <f t="shared" si="2"/>
        <v>99.49</v>
      </c>
      <c r="I39" s="244">
        <v>0.85799999999999998</v>
      </c>
      <c r="J39" s="238" t="s">
        <v>379</v>
      </c>
      <c r="L39" s="236"/>
    </row>
    <row r="40" spans="1:12">
      <c r="A40" s="241">
        <f t="shared" si="1"/>
        <v>37</v>
      </c>
      <c r="B40" s="245" t="s">
        <v>414</v>
      </c>
      <c r="C40" s="239">
        <v>41670</v>
      </c>
      <c r="D40" s="239">
        <v>41670</v>
      </c>
      <c r="E40" s="242">
        <v>87.34</v>
      </c>
      <c r="F40" s="242">
        <v>8.36</v>
      </c>
      <c r="G40" s="242">
        <v>3.8</v>
      </c>
      <c r="H40" s="243">
        <f t="shared" si="2"/>
        <v>99.5</v>
      </c>
      <c r="I40" s="244">
        <v>0.85899999999999999</v>
      </c>
      <c r="J40" s="238" t="s">
        <v>379</v>
      </c>
      <c r="L40" s="236"/>
    </row>
    <row r="41" spans="1:12">
      <c r="A41" s="241">
        <f t="shared" si="1"/>
        <v>38</v>
      </c>
      <c r="B41" s="245" t="s">
        <v>415</v>
      </c>
      <c r="C41" s="239">
        <v>41671</v>
      </c>
      <c r="D41" s="239">
        <v>41674</v>
      </c>
      <c r="E41" s="242">
        <v>87.41</v>
      </c>
      <c r="F41" s="242">
        <v>8.06</v>
      </c>
      <c r="G41" s="242">
        <v>4.04</v>
      </c>
      <c r="H41" s="243">
        <f t="shared" si="2"/>
        <v>99.51</v>
      </c>
      <c r="I41" s="244">
        <v>0.85699999999999998</v>
      </c>
      <c r="J41" s="238" t="s">
        <v>379</v>
      </c>
      <c r="L41" s="236"/>
    </row>
    <row r="42" spans="1:12">
      <c r="A42" s="241">
        <f t="shared" si="1"/>
        <v>39</v>
      </c>
      <c r="B42" s="245" t="s">
        <v>416</v>
      </c>
      <c r="C42" s="239">
        <v>41671</v>
      </c>
      <c r="D42" s="239">
        <v>41674</v>
      </c>
      <c r="E42" s="242">
        <v>87.25</v>
      </c>
      <c r="F42" s="242">
        <v>7.82</v>
      </c>
      <c r="G42" s="242">
        <v>4.43</v>
      </c>
      <c r="H42" s="243">
        <f t="shared" si="2"/>
        <v>99.5</v>
      </c>
      <c r="I42" s="244">
        <v>0.85699999999999998</v>
      </c>
      <c r="J42" s="238" t="s">
        <v>379</v>
      </c>
      <c r="L42" s="236"/>
    </row>
    <row r="43" spans="1:12">
      <c r="A43" s="241">
        <f t="shared" si="1"/>
        <v>40</v>
      </c>
      <c r="B43" s="245" t="s">
        <v>417</v>
      </c>
      <c r="C43" s="239">
        <v>41672</v>
      </c>
      <c r="D43" s="239">
        <v>41674</v>
      </c>
      <c r="E43" s="242">
        <v>87.29</v>
      </c>
      <c r="F43" s="242">
        <v>8.1999999999999993</v>
      </c>
      <c r="G43" s="242">
        <v>4.01</v>
      </c>
      <c r="H43" s="243">
        <f t="shared" si="2"/>
        <v>99.500000000000014</v>
      </c>
      <c r="I43" s="244">
        <v>0.85599999999999998</v>
      </c>
      <c r="J43" s="238" t="s">
        <v>379</v>
      </c>
      <c r="L43" s="236"/>
    </row>
    <row r="44" spans="1:12">
      <c r="A44" s="241">
        <f t="shared" si="1"/>
        <v>41</v>
      </c>
      <c r="B44" s="245" t="s">
        <v>418</v>
      </c>
      <c r="C44" s="239">
        <v>41673</v>
      </c>
      <c r="D44" s="239">
        <v>41682</v>
      </c>
      <c r="E44" s="242">
        <v>87.46</v>
      </c>
      <c r="F44" s="242">
        <v>8.1300000000000008</v>
      </c>
      <c r="G44" s="242">
        <v>3.9</v>
      </c>
      <c r="H44" s="243">
        <f t="shared" si="2"/>
        <v>99.49</v>
      </c>
      <c r="I44" s="244">
        <v>0.85499999999999998</v>
      </c>
      <c r="J44" s="238" t="s">
        <v>379</v>
      </c>
      <c r="L44" s="236"/>
    </row>
    <row r="45" spans="1:12">
      <c r="A45" s="241">
        <f t="shared" si="1"/>
        <v>42</v>
      </c>
      <c r="B45" s="245" t="s">
        <v>419</v>
      </c>
      <c r="C45" s="239">
        <v>41674</v>
      </c>
      <c r="D45" s="239">
        <v>41682</v>
      </c>
      <c r="E45" s="242">
        <v>87.65</v>
      </c>
      <c r="F45" s="242">
        <v>7.66</v>
      </c>
      <c r="G45" s="242">
        <v>4.1900000000000004</v>
      </c>
      <c r="H45" s="243">
        <f t="shared" si="2"/>
        <v>99.5</v>
      </c>
      <c r="I45" s="244">
        <v>0.85899999999999999</v>
      </c>
      <c r="J45" s="238" t="s">
        <v>379</v>
      </c>
      <c r="L45" s="236"/>
    </row>
    <row r="46" spans="1:12">
      <c r="A46" s="241">
        <f t="shared" si="1"/>
        <v>43</v>
      </c>
      <c r="B46" s="245" t="s">
        <v>420</v>
      </c>
      <c r="C46" s="239">
        <v>41675</v>
      </c>
      <c r="D46" s="239">
        <v>41682</v>
      </c>
      <c r="E46" s="242">
        <v>87.85</v>
      </c>
      <c r="F46" s="242">
        <v>7.45</v>
      </c>
      <c r="G46" s="242">
        <v>4.1900000000000004</v>
      </c>
      <c r="H46" s="243">
        <f t="shared" si="2"/>
        <v>99.49</v>
      </c>
      <c r="I46" s="244">
        <v>0.85799999999999998</v>
      </c>
      <c r="J46" s="238" t="s">
        <v>379</v>
      </c>
      <c r="L46" s="236"/>
    </row>
    <row r="47" spans="1:12">
      <c r="A47" s="241">
        <f t="shared" si="1"/>
        <v>44</v>
      </c>
      <c r="B47" s="245" t="s">
        <v>421</v>
      </c>
      <c r="C47" s="239">
        <v>41676</v>
      </c>
      <c r="D47" s="239">
        <v>41682</v>
      </c>
      <c r="E47" s="242">
        <v>88.48</v>
      </c>
      <c r="F47" s="242">
        <v>6.59</v>
      </c>
      <c r="G47" s="242">
        <v>4.42</v>
      </c>
      <c r="H47" s="243">
        <f t="shared" si="2"/>
        <v>99.490000000000009</v>
      </c>
      <c r="I47" s="244">
        <v>0.85899999999999999</v>
      </c>
      <c r="J47" s="238" t="s">
        <v>379</v>
      </c>
      <c r="L47" s="236"/>
    </row>
    <row r="48" spans="1:12">
      <c r="A48" s="241">
        <f t="shared" si="1"/>
        <v>45</v>
      </c>
      <c r="B48" s="245" t="s">
        <v>422</v>
      </c>
      <c r="C48" s="239">
        <v>41677</v>
      </c>
      <c r="D48" s="239">
        <v>41682</v>
      </c>
      <c r="E48" s="242">
        <v>88.55</v>
      </c>
      <c r="F48" s="242">
        <v>6.75</v>
      </c>
      <c r="G48" s="242">
        <v>4.2</v>
      </c>
      <c r="H48" s="243">
        <f t="shared" si="2"/>
        <v>99.5</v>
      </c>
      <c r="I48" s="244">
        <v>0.85899999999999999</v>
      </c>
      <c r="J48" s="238" t="s">
        <v>379</v>
      </c>
      <c r="L48" s="236"/>
    </row>
    <row r="49" spans="1:12">
      <c r="A49" s="241">
        <f t="shared" si="1"/>
        <v>46</v>
      </c>
      <c r="B49" s="245" t="s">
        <v>423</v>
      </c>
      <c r="C49" s="239">
        <v>41678</v>
      </c>
      <c r="D49" s="239">
        <v>41682</v>
      </c>
      <c r="E49" s="242">
        <v>88.85</v>
      </c>
      <c r="F49" s="242">
        <v>6.21</v>
      </c>
      <c r="G49" s="242">
        <v>4.4400000000000004</v>
      </c>
      <c r="H49" s="243">
        <f t="shared" si="2"/>
        <v>99.499999999999986</v>
      </c>
      <c r="I49" s="244">
        <v>0.86</v>
      </c>
      <c r="J49" s="238" t="s">
        <v>379</v>
      </c>
      <c r="L49" s="236"/>
    </row>
    <row r="50" spans="1:12">
      <c r="A50" s="241">
        <f t="shared" si="1"/>
        <v>47</v>
      </c>
      <c r="B50" s="245" t="s">
        <v>424</v>
      </c>
      <c r="C50" s="239">
        <v>41679</v>
      </c>
      <c r="D50" s="239">
        <v>41682</v>
      </c>
      <c r="E50" s="242">
        <v>88.66</v>
      </c>
      <c r="F50" s="242">
        <v>6.47</v>
      </c>
      <c r="G50" s="242">
        <v>4.37</v>
      </c>
      <c r="H50" s="243">
        <f t="shared" si="2"/>
        <v>99.5</v>
      </c>
      <c r="I50" s="244">
        <v>0.86</v>
      </c>
      <c r="J50" s="238" t="s">
        <v>379</v>
      </c>
      <c r="L50" s="236"/>
    </row>
    <row r="51" spans="1:12">
      <c r="A51" s="241">
        <f t="shared" si="1"/>
        <v>48</v>
      </c>
      <c r="B51" s="245" t="s">
        <v>425</v>
      </c>
      <c r="C51" s="239">
        <v>41679</v>
      </c>
      <c r="D51" s="239">
        <v>41682</v>
      </c>
      <c r="E51" s="242">
        <v>88.66</v>
      </c>
      <c r="F51" s="242">
        <v>6.81</v>
      </c>
      <c r="G51" s="242">
        <v>4.03</v>
      </c>
      <c r="H51" s="243">
        <f t="shared" si="2"/>
        <v>99.5</v>
      </c>
      <c r="I51" s="244">
        <v>0.86</v>
      </c>
      <c r="J51" s="238" t="s">
        <v>379</v>
      </c>
      <c r="L51" s="236"/>
    </row>
    <row r="52" spans="1:12">
      <c r="A52" s="241">
        <f t="shared" si="1"/>
        <v>49</v>
      </c>
      <c r="B52" s="245" t="s">
        <v>426</v>
      </c>
      <c r="C52" s="239">
        <v>41680</v>
      </c>
      <c r="D52" s="239">
        <v>41682</v>
      </c>
      <c r="E52" s="242">
        <v>88.72</v>
      </c>
      <c r="F52" s="242">
        <v>6.71</v>
      </c>
      <c r="G52" s="242">
        <v>4.07</v>
      </c>
      <c r="H52" s="243">
        <f t="shared" si="2"/>
        <v>99.5</v>
      </c>
      <c r="I52" s="244">
        <v>0.86099999999999999</v>
      </c>
      <c r="J52" s="238" t="s">
        <v>379</v>
      </c>
      <c r="L52" s="236"/>
    </row>
    <row r="53" spans="1:12">
      <c r="A53" s="241">
        <f t="shared" si="1"/>
        <v>50</v>
      </c>
      <c r="B53" s="245" t="s">
        <v>427</v>
      </c>
      <c r="C53" s="239">
        <v>41681</v>
      </c>
      <c r="D53" s="239">
        <v>41682</v>
      </c>
      <c r="E53" s="242">
        <v>88.67</v>
      </c>
      <c r="F53" s="242">
        <v>6.39</v>
      </c>
      <c r="G53" s="242">
        <v>4.4400000000000004</v>
      </c>
      <c r="H53" s="243">
        <f t="shared" si="2"/>
        <v>99.5</v>
      </c>
      <c r="I53" s="244">
        <v>0.86099999999999999</v>
      </c>
      <c r="J53" s="238" t="s">
        <v>379</v>
      </c>
      <c r="L53" s="236"/>
    </row>
    <row r="54" spans="1:12">
      <c r="A54" s="241">
        <f t="shared" si="1"/>
        <v>51</v>
      </c>
      <c r="B54" s="245" t="s">
        <v>428</v>
      </c>
      <c r="C54" s="239">
        <v>41682</v>
      </c>
      <c r="D54" s="239">
        <v>41688</v>
      </c>
      <c r="E54" s="242">
        <v>88.66</v>
      </c>
      <c r="F54" s="242">
        <v>6.51</v>
      </c>
      <c r="G54" s="242">
        <v>4.34</v>
      </c>
      <c r="H54" s="243">
        <f t="shared" si="2"/>
        <v>99.51</v>
      </c>
      <c r="I54" s="244">
        <v>0.86099999999999999</v>
      </c>
      <c r="J54" s="238" t="s">
        <v>379</v>
      </c>
      <c r="L54" s="236"/>
    </row>
    <row r="55" spans="1:12">
      <c r="A55" s="241">
        <f t="shared" si="1"/>
        <v>52</v>
      </c>
      <c r="B55" s="245" t="s">
        <v>429</v>
      </c>
      <c r="C55" s="239">
        <v>41683</v>
      </c>
      <c r="D55" s="239">
        <v>41688</v>
      </c>
      <c r="E55" s="242">
        <v>88.45</v>
      </c>
      <c r="F55" s="242">
        <v>6.93</v>
      </c>
      <c r="G55" s="242">
        <v>4.13</v>
      </c>
      <c r="H55" s="243">
        <f t="shared" si="2"/>
        <v>99.509999999999991</v>
      </c>
      <c r="I55" s="244">
        <v>0.86</v>
      </c>
      <c r="J55" s="238" t="s">
        <v>379</v>
      </c>
      <c r="L55" s="236"/>
    </row>
    <row r="56" spans="1:12">
      <c r="A56" s="241">
        <f t="shared" si="1"/>
        <v>53</v>
      </c>
      <c r="B56" s="245" t="s">
        <v>430</v>
      </c>
      <c r="C56" s="239">
        <v>41684</v>
      </c>
      <c r="D56" s="239">
        <v>41688</v>
      </c>
      <c r="E56" s="242">
        <v>88.56</v>
      </c>
      <c r="F56" s="242">
        <v>6.32</v>
      </c>
      <c r="G56" s="242">
        <v>4.62</v>
      </c>
      <c r="H56" s="243">
        <f t="shared" si="2"/>
        <v>99.5</v>
      </c>
      <c r="I56" s="244">
        <v>0.86</v>
      </c>
      <c r="J56" s="238" t="s">
        <v>379</v>
      </c>
      <c r="L56" s="236"/>
    </row>
    <row r="57" spans="1:12">
      <c r="A57" s="241">
        <f t="shared" si="1"/>
        <v>54</v>
      </c>
      <c r="B57" s="245" t="s">
        <v>431</v>
      </c>
      <c r="C57" s="239">
        <v>41685</v>
      </c>
      <c r="D57" s="239">
        <v>41688</v>
      </c>
      <c r="E57" s="242">
        <v>88.63</v>
      </c>
      <c r="F57" s="242">
        <v>6.62</v>
      </c>
      <c r="G57" s="242">
        <v>4.25</v>
      </c>
      <c r="H57" s="243">
        <f t="shared" si="2"/>
        <v>99.5</v>
      </c>
      <c r="I57" s="244">
        <v>0.86099999999999999</v>
      </c>
      <c r="J57" s="238" t="s">
        <v>379</v>
      </c>
      <c r="L57" s="236"/>
    </row>
    <row r="58" spans="1:12">
      <c r="A58" s="241">
        <f t="shared" si="1"/>
        <v>55</v>
      </c>
      <c r="B58" s="245" t="s">
        <v>432</v>
      </c>
      <c r="C58" s="239">
        <v>41686</v>
      </c>
      <c r="D58" s="239">
        <v>41688</v>
      </c>
      <c r="E58" s="242">
        <v>88.45</v>
      </c>
      <c r="F58" s="242">
        <v>6.95</v>
      </c>
      <c r="G58" s="242">
        <v>4.0999999999999996</v>
      </c>
      <c r="H58" s="243">
        <f t="shared" si="2"/>
        <v>99.5</v>
      </c>
      <c r="I58" s="244">
        <v>0.86099999999999999</v>
      </c>
      <c r="J58" s="238" t="s">
        <v>379</v>
      </c>
      <c r="L58" s="236"/>
    </row>
    <row r="59" spans="1:12">
      <c r="A59" s="241">
        <f t="shared" si="1"/>
        <v>56</v>
      </c>
      <c r="B59" s="245" t="s">
        <v>433</v>
      </c>
      <c r="C59" s="239">
        <v>41686</v>
      </c>
      <c r="D59" s="239">
        <v>41688</v>
      </c>
      <c r="E59" s="242">
        <v>87.84</v>
      </c>
      <c r="F59" s="242">
        <v>7.41</v>
      </c>
      <c r="G59" s="242">
        <v>4.25</v>
      </c>
      <c r="H59" s="243">
        <f t="shared" si="2"/>
        <v>99.5</v>
      </c>
      <c r="I59" s="244">
        <v>0.86099999999999999</v>
      </c>
      <c r="J59" s="238" t="s">
        <v>379</v>
      </c>
      <c r="L59" s="236"/>
    </row>
    <row r="60" spans="1:12">
      <c r="A60" s="241">
        <f t="shared" si="1"/>
        <v>57</v>
      </c>
      <c r="B60" s="245" t="s">
        <v>434</v>
      </c>
      <c r="C60" s="239">
        <v>41687</v>
      </c>
      <c r="D60" s="239">
        <v>41688</v>
      </c>
      <c r="E60" s="242">
        <v>87.54</v>
      </c>
      <c r="F60" s="242">
        <v>7.9</v>
      </c>
      <c r="G60" s="242">
        <v>4.0599999999999996</v>
      </c>
      <c r="H60" s="243">
        <f t="shared" si="2"/>
        <v>99.500000000000014</v>
      </c>
      <c r="I60" s="244">
        <v>0.85899999999999999</v>
      </c>
      <c r="J60" s="238" t="s">
        <v>379</v>
      </c>
      <c r="L60" s="236"/>
    </row>
    <row r="61" spans="1:12">
      <c r="A61" s="241">
        <f t="shared" si="1"/>
        <v>58</v>
      </c>
      <c r="B61" s="245" t="s">
        <v>435</v>
      </c>
      <c r="C61" s="239">
        <v>41688</v>
      </c>
      <c r="D61" s="239">
        <v>41690</v>
      </c>
      <c r="E61" s="242">
        <v>87.67</v>
      </c>
      <c r="F61" s="242">
        <v>7.74</v>
      </c>
      <c r="G61" s="242">
        <v>4.09</v>
      </c>
      <c r="H61" s="243">
        <f t="shared" si="2"/>
        <v>99.5</v>
      </c>
      <c r="I61" s="244">
        <v>0.85899999999999999</v>
      </c>
      <c r="J61" s="238" t="s">
        <v>379</v>
      </c>
      <c r="L61" s="236"/>
    </row>
    <row r="62" spans="1:12">
      <c r="A62" s="241">
        <f t="shared" si="1"/>
        <v>59</v>
      </c>
      <c r="B62" s="245" t="s">
        <v>436</v>
      </c>
      <c r="C62" s="239">
        <v>41689</v>
      </c>
      <c r="D62" s="239">
        <v>41690</v>
      </c>
      <c r="E62" s="242">
        <v>87.76</v>
      </c>
      <c r="F62" s="242">
        <v>7.78</v>
      </c>
      <c r="G62" s="242">
        <v>3.96</v>
      </c>
      <c r="H62" s="243">
        <f t="shared" si="2"/>
        <v>99.5</v>
      </c>
      <c r="I62" s="244">
        <v>0.86199999999999999</v>
      </c>
      <c r="J62" s="238" t="s">
        <v>379</v>
      </c>
      <c r="L62" s="236"/>
    </row>
    <row r="63" spans="1:12">
      <c r="A63" s="241">
        <f t="shared" si="1"/>
        <v>60</v>
      </c>
      <c r="B63" s="245" t="s">
        <v>437</v>
      </c>
      <c r="C63" s="239">
        <v>41690</v>
      </c>
      <c r="D63" s="239">
        <v>41691</v>
      </c>
      <c r="E63" s="242">
        <v>88.24</v>
      </c>
      <c r="F63" s="242">
        <v>7.31</v>
      </c>
      <c r="G63" s="242">
        <v>3.94</v>
      </c>
      <c r="H63" s="243">
        <f t="shared" si="2"/>
        <v>99.49</v>
      </c>
      <c r="I63" s="244">
        <v>0.86099999999999999</v>
      </c>
      <c r="J63" s="238" t="s">
        <v>379</v>
      </c>
      <c r="L63" s="236"/>
    </row>
    <row r="64" spans="1:12">
      <c r="A64" s="241">
        <f t="shared" si="1"/>
        <v>61</v>
      </c>
      <c r="B64" s="245" t="s">
        <v>438</v>
      </c>
      <c r="C64" s="239">
        <v>41691</v>
      </c>
      <c r="D64" s="239">
        <v>41691</v>
      </c>
      <c r="E64" s="242">
        <v>88</v>
      </c>
      <c r="F64" s="242">
        <v>7.61</v>
      </c>
      <c r="G64" s="242">
        <v>3.89</v>
      </c>
      <c r="H64" s="243">
        <f t="shared" si="2"/>
        <v>99.5</v>
      </c>
      <c r="I64" s="244">
        <v>0.86</v>
      </c>
      <c r="J64" s="238" t="s">
        <v>379</v>
      </c>
      <c r="L64" s="236"/>
    </row>
    <row r="65" spans="1:12">
      <c r="A65" s="241">
        <f t="shared" si="1"/>
        <v>62</v>
      </c>
      <c r="B65" s="245" t="s">
        <v>439</v>
      </c>
      <c r="C65" s="239">
        <v>41691</v>
      </c>
      <c r="D65" s="239">
        <v>41695</v>
      </c>
      <c r="E65" s="242">
        <v>87.63</v>
      </c>
      <c r="F65" s="242">
        <v>7.93</v>
      </c>
      <c r="G65" s="242">
        <v>3.93</v>
      </c>
      <c r="H65" s="243">
        <f t="shared" si="2"/>
        <v>99.490000000000009</v>
      </c>
      <c r="I65" s="244">
        <v>0.86</v>
      </c>
      <c r="J65" s="238" t="s">
        <v>379</v>
      </c>
      <c r="L65" s="236"/>
    </row>
    <row r="66" spans="1:12">
      <c r="A66" s="241">
        <f t="shared" si="1"/>
        <v>63</v>
      </c>
      <c r="B66" s="245" t="s">
        <v>440</v>
      </c>
      <c r="C66" s="239">
        <v>41692</v>
      </c>
      <c r="D66" s="239">
        <v>41695</v>
      </c>
      <c r="E66" s="242">
        <v>87.32</v>
      </c>
      <c r="F66" s="242">
        <v>7.96</v>
      </c>
      <c r="G66" s="242">
        <v>4.21</v>
      </c>
      <c r="H66" s="243">
        <f t="shared" si="2"/>
        <v>99.489999999999981</v>
      </c>
      <c r="I66" s="244">
        <v>0.85899999999999999</v>
      </c>
      <c r="J66" s="238" t="s">
        <v>379</v>
      </c>
      <c r="L66" s="236"/>
    </row>
    <row r="67" spans="1:12">
      <c r="A67" s="241">
        <f t="shared" si="1"/>
        <v>64</v>
      </c>
      <c r="B67" s="245" t="s">
        <v>441</v>
      </c>
      <c r="C67" s="239">
        <v>41693</v>
      </c>
      <c r="D67" s="239">
        <v>41695</v>
      </c>
      <c r="E67" s="242">
        <v>87.32</v>
      </c>
      <c r="F67" s="242">
        <v>7.53</v>
      </c>
      <c r="G67" s="242">
        <v>4.6500000000000004</v>
      </c>
      <c r="H67" s="243">
        <f t="shared" si="2"/>
        <v>99.5</v>
      </c>
      <c r="I67" s="244">
        <v>0.85899999999999999</v>
      </c>
      <c r="J67" s="238" t="s">
        <v>379</v>
      </c>
      <c r="L67" s="236"/>
    </row>
    <row r="68" spans="1:12">
      <c r="A68" s="241">
        <f t="shared" si="1"/>
        <v>65</v>
      </c>
      <c r="B68" s="245" t="s">
        <v>442</v>
      </c>
      <c r="C68" s="239">
        <v>41694</v>
      </c>
      <c r="D68" s="239">
        <v>41695</v>
      </c>
      <c r="E68" s="242">
        <v>87.32</v>
      </c>
      <c r="F68" s="242">
        <v>8.07</v>
      </c>
      <c r="G68" s="242">
        <v>4.1100000000000003</v>
      </c>
      <c r="H68" s="243">
        <f t="shared" si="2"/>
        <v>99.499999999999986</v>
      </c>
      <c r="I68" s="244">
        <v>0.85899999999999999</v>
      </c>
      <c r="J68" s="238" t="s">
        <v>379</v>
      </c>
      <c r="L68" s="236"/>
    </row>
    <row r="69" spans="1:12">
      <c r="A69" s="241">
        <f t="shared" si="1"/>
        <v>66</v>
      </c>
      <c r="B69" s="245" t="s">
        <v>443</v>
      </c>
      <c r="C69" s="239">
        <v>41696</v>
      </c>
      <c r="D69" s="239">
        <v>41702</v>
      </c>
      <c r="E69" s="242">
        <v>86.85</v>
      </c>
      <c r="F69" s="242">
        <v>8.7100000000000009</v>
      </c>
      <c r="G69" s="242">
        <v>3.93</v>
      </c>
      <c r="H69" s="243">
        <f t="shared" si="2"/>
        <v>99.490000000000009</v>
      </c>
      <c r="I69" s="244">
        <v>0.85799999999999998</v>
      </c>
      <c r="J69" s="238" t="s">
        <v>379</v>
      </c>
      <c r="L69" s="236"/>
    </row>
    <row r="70" spans="1:12">
      <c r="A70" s="241">
        <f t="shared" ref="A70:A133" si="3">A69+1</f>
        <v>67</v>
      </c>
      <c r="B70" s="245" t="s">
        <v>444</v>
      </c>
      <c r="C70" s="239">
        <v>41697</v>
      </c>
      <c r="D70" s="239">
        <v>41702</v>
      </c>
      <c r="E70" s="242">
        <v>86.72</v>
      </c>
      <c r="F70" s="242">
        <v>9</v>
      </c>
      <c r="G70" s="242">
        <v>3.78</v>
      </c>
      <c r="H70" s="243">
        <f t="shared" si="2"/>
        <v>99.5</v>
      </c>
      <c r="I70" s="244">
        <v>0.85799999999999998</v>
      </c>
      <c r="J70" s="238" t="s">
        <v>379</v>
      </c>
      <c r="L70" s="236"/>
    </row>
    <row r="71" spans="1:12">
      <c r="A71" s="241">
        <f t="shared" si="3"/>
        <v>68</v>
      </c>
      <c r="B71" s="245" t="s">
        <v>445</v>
      </c>
      <c r="C71" s="239">
        <v>41698</v>
      </c>
      <c r="D71" s="239">
        <v>41702</v>
      </c>
      <c r="E71" s="242">
        <v>87.45</v>
      </c>
      <c r="F71" s="242">
        <v>7.88</v>
      </c>
      <c r="G71" s="242">
        <v>4.17</v>
      </c>
      <c r="H71" s="243">
        <f t="shared" si="2"/>
        <v>99.5</v>
      </c>
      <c r="I71" s="244">
        <v>0.85799999999999998</v>
      </c>
      <c r="J71" s="238" t="s">
        <v>379</v>
      </c>
      <c r="L71" s="236"/>
    </row>
    <row r="72" spans="1:12">
      <c r="A72" s="241">
        <f t="shared" si="3"/>
        <v>69</v>
      </c>
      <c r="B72" s="245" t="s">
        <v>446</v>
      </c>
      <c r="C72" s="239">
        <v>41699</v>
      </c>
      <c r="D72" s="239">
        <v>41702</v>
      </c>
      <c r="E72" s="242">
        <v>87.54</v>
      </c>
      <c r="F72" s="242">
        <v>7.9</v>
      </c>
      <c r="G72" s="242">
        <v>4.07</v>
      </c>
      <c r="H72" s="243">
        <f t="shared" si="2"/>
        <v>99.510000000000019</v>
      </c>
      <c r="I72" s="244">
        <v>0.85899999999999999</v>
      </c>
      <c r="J72" s="238" t="s">
        <v>379</v>
      </c>
      <c r="L72" s="236"/>
    </row>
    <row r="73" spans="1:12">
      <c r="A73" s="241">
        <f t="shared" si="3"/>
        <v>70</v>
      </c>
      <c r="B73" s="245" t="s">
        <v>447</v>
      </c>
      <c r="C73" s="239">
        <v>41700</v>
      </c>
      <c r="D73" s="239">
        <v>41702</v>
      </c>
      <c r="E73" s="242">
        <v>87.4</v>
      </c>
      <c r="F73" s="242">
        <v>7.97</v>
      </c>
      <c r="G73" s="242">
        <v>4.13</v>
      </c>
      <c r="H73" s="243">
        <f t="shared" si="2"/>
        <v>99.5</v>
      </c>
      <c r="I73" s="244">
        <v>0.85799999999999998</v>
      </c>
      <c r="J73" s="238" t="s">
        <v>379</v>
      </c>
      <c r="L73" s="236"/>
    </row>
    <row r="74" spans="1:12">
      <c r="A74" s="241">
        <f t="shared" si="3"/>
        <v>71</v>
      </c>
      <c r="B74" s="245" t="s">
        <v>448</v>
      </c>
      <c r="C74" s="239">
        <v>41701</v>
      </c>
      <c r="D74" s="239">
        <v>41702</v>
      </c>
      <c r="E74" s="242">
        <v>87.49</v>
      </c>
      <c r="F74" s="242">
        <v>7.91</v>
      </c>
      <c r="G74" s="242">
        <v>4.0999999999999996</v>
      </c>
      <c r="H74" s="243">
        <f t="shared" si="2"/>
        <v>99.499999999999986</v>
      </c>
      <c r="I74" s="244">
        <v>0.85799999999999998</v>
      </c>
      <c r="J74" s="238" t="s">
        <v>379</v>
      </c>
      <c r="L74" s="236"/>
    </row>
    <row r="75" spans="1:12">
      <c r="A75" s="241">
        <f t="shared" si="3"/>
        <v>72</v>
      </c>
      <c r="B75" s="245" t="s">
        <v>449</v>
      </c>
      <c r="C75" s="239">
        <v>41701</v>
      </c>
      <c r="D75" s="239">
        <v>41703</v>
      </c>
      <c r="E75" s="242">
        <v>88.25</v>
      </c>
      <c r="F75" s="242">
        <v>7.18</v>
      </c>
      <c r="G75" s="242">
        <v>4.07</v>
      </c>
      <c r="H75" s="243">
        <f t="shared" si="2"/>
        <v>99.5</v>
      </c>
      <c r="I75" s="244">
        <v>0.86</v>
      </c>
      <c r="J75" s="238" t="s">
        <v>379</v>
      </c>
      <c r="L75" s="236"/>
    </row>
    <row r="76" spans="1:12">
      <c r="A76" s="241">
        <f t="shared" si="3"/>
        <v>73</v>
      </c>
      <c r="B76" s="245" t="s">
        <v>450</v>
      </c>
      <c r="C76" s="239">
        <v>41702</v>
      </c>
      <c r="D76" s="239">
        <v>41703</v>
      </c>
      <c r="E76" s="242">
        <v>87.98</v>
      </c>
      <c r="F76" s="242">
        <v>7.71</v>
      </c>
      <c r="G76" s="242">
        <v>3.81</v>
      </c>
      <c r="H76" s="243">
        <f t="shared" si="2"/>
        <v>99.5</v>
      </c>
      <c r="I76" s="244">
        <v>0.85899999999999999</v>
      </c>
      <c r="J76" s="238" t="s">
        <v>379</v>
      </c>
      <c r="L76" s="236"/>
    </row>
    <row r="77" spans="1:12">
      <c r="A77" s="241">
        <f t="shared" si="3"/>
        <v>74</v>
      </c>
      <c r="B77" s="245" t="s">
        <v>451</v>
      </c>
      <c r="C77" s="239">
        <v>41703</v>
      </c>
      <c r="D77" s="239">
        <v>41705</v>
      </c>
      <c r="E77" s="242">
        <v>88.09</v>
      </c>
      <c r="F77" s="242">
        <v>7.31</v>
      </c>
      <c r="G77" s="242">
        <v>4.1100000000000003</v>
      </c>
      <c r="H77" s="243">
        <f t="shared" si="2"/>
        <v>99.51</v>
      </c>
      <c r="I77" s="244">
        <v>0.86</v>
      </c>
      <c r="J77" s="238" t="s">
        <v>379</v>
      </c>
      <c r="L77" s="236"/>
    </row>
    <row r="78" spans="1:12">
      <c r="A78" s="241">
        <f t="shared" si="3"/>
        <v>75</v>
      </c>
      <c r="B78" s="245" t="s">
        <v>452</v>
      </c>
      <c r="C78" s="239">
        <v>41704</v>
      </c>
      <c r="D78" s="239">
        <v>41705</v>
      </c>
      <c r="E78" s="242">
        <v>87.81</v>
      </c>
      <c r="F78" s="242">
        <v>7.24</v>
      </c>
      <c r="G78" s="242">
        <v>4.45</v>
      </c>
      <c r="H78" s="243">
        <f t="shared" si="2"/>
        <v>99.5</v>
      </c>
      <c r="I78" s="244">
        <v>0.85899999999999999</v>
      </c>
      <c r="J78" s="238" t="s">
        <v>379</v>
      </c>
      <c r="L78" s="236"/>
    </row>
    <row r="79" spans="1:12">
      <c r="A79" s="241">
        <f t="shared" si="3"/>
        <v>76</v>
      </c>
      <c r="B79" s="245" t="s">
        <v>453</v>
      </c>
      <c r="C79" s="239">
        <v>41705</v>
      </c>
      <c r="D79" s="239">
        <v>41705</v>
      </c>
      <c r="E79" s="242">
        <v>87.93</v>
      </c>
      <c r="F79" s="242">
        <v>7.5</v>
      </c>
      <c r="G79" s="242">
        <v>4.07</v>
      </c>
      <c r="H79" s="243">
        <f t="shared" ref="H79:H142" si="4">SUM(E79:G79)</f>
        <v>99.5</v>
      </c>
      <c r="I79" s="244">
        <v>0.86199999999999999</v>
      </c>
      <c r="J79" s="238" t="s">
        <v>379</v>
      </c>
      <c r="L79" s="236"/>
    </row>
    <row r="80" spans="1:12">
      <c r="A80" s="241">
        <f t="shared" si="3"/>
        <v>77</v>
      </c>
      <c r="B80" s="245" t="s">
        <v>454</v>
      </c>
      <c r="C80" s="239">
        <v>41706</v>
      </c>
      <c r="D80" s="239">
        <v>41709</v>
      </c>
      <c r="E80" s="242">
        <v>88.1</v>
      </c>
      <c r="F80" s="242">
        <v>7.4</v>
      </c>
      <c r="G80" s="242">
        <v>4</v>
      </c>
      <c r="H80" s="243">
        <f t="shared" si="4"/>
        <v>99.5</v>
      </c>
      <c r="I80" s="244">
        <v>0.86099999999999999</v>
      </c>
      <c r="J80" s="238" t="s">
        <v>379</v>
      </c>
      <c r="L80" s="236"/>
    </row>
    <row r="81" spans="1:12">
      <c r="A81" s="241">
        <f t="shared" si="3"/>
        <v>78</v>
      </c>
      <c r="B81" s="245" t="s">
        <v>455</v>
      </c>
      <c r="C81" s="239">
        <v>41706</v>
      </c>
      <c r="D81" s="239">
        <v>41709</v>
      </c>
      <c r="E81" s="242">
        <v>87.85</v>
      </c>
      <c r="F81" s="242">
        <v>7.14</v>
      </c>
      <c r="G81" s="242">
        <v>4.51</v>
      </c>
      <c r="H81" s="243">
        <f t="shared" si="4"/>
        <v>99.5</v>
      </c>
      <c r="I81" s="244">
        <v>0.86</v>
      </c>
      <c r="J81" s="238" t="s">
        <v>379</v>
      </c>
      <c r="L81" s="236"/>
    </row>
    <row r="82" spans="1:12">
      <c r="A82" s="241">
        <f t="shared" si="3"/>
        <v>79</v>
      </c>
      <c r="B82" s="245" t="s">
        <v>456</v>
      </c>
      <c r="C82" s="239">
        <v>41707</v>
      </c>
      <c r="D82" s="239">
        <v>41709</v>
      </c>
      <c r="E82" s="242">
        <v>88.37</v>
      </c>
      <c r="F82" s="242">
        <v>7.02</v>
      </c>
      <c r="G82" s="242">
        <v>4.1100000000000003</v>
      </c>
      <c r="H82" s="243">
        <f t="shared" si="4"/>
        <v>99.5</v>
      </c>
      <c r="I82" s="244">
        <v>0.86099999999999999</v>
      </c>
      <c r="J82" s="238" t="s">
        <v>379</v>
      </c>
      <c r="L82" s="236"/>
    </row>
    <row r="83" spans="1:12">
      <c r="A83" s="241">
        <f t="shared" si="3"/>
        <v>80</v>
      </c>
      <c r="B83" s="245" t="s">
        <v>457</v>
      </c>
      <c r="C83" s="239">
        <v>41708</v>
      </c>
      <c r="D83" s="239">
        <v>41709</v>
      </c>
      <c r="E83" s="242">
        <v>88.42</v>
      </c>
      <c r="F83" s="242">
        <v>6.77</v>
      </c>
      <c r="G83" s="242">
        <v>4.3099999999999996</v>
      </c>
      <c r="H83" s="243">
        <f t="shared" si="4"/>
        <v>99.5</v>
      </c>
      <c r="I83" s="244">
        <v>0.85899999999999999</v>
      </c>
      <c r="J83" s="238" t="s">
        <v>379</v>
      </c>
      <c r="L83" s="236"/>
    </row>
    <row r="84" spans="1:12">
      <c r="A84" s="241">
        <f t="shared" si="3"/>
        <v>81</v>
      </c>
      <c r="B84" s="245" t="s">
        <v>458</v>
      </c>
      <c r="C84" s="239">
        <v>41709</v>
      </c>
      <c r="D84" s="239">
        <v>41715</v>
      </c>
      <c r="E84" s="242">
        <v>88.44</v>
      </c>
      <c r="F84" s="242">
        <v>6.67</v>
      </c>
      <c r="G84" s="242">
        <v>4.3899999999999997</v>
      </c>
      <c r="H84" s="243">
        <f t="shared" si="4"/>
        <v>99.5</v>
      </c>
      <c r="I84" s="244">
        <v>0.86</v>
      </c>
      <c r="J84" s="238" t="s">
        <v>379</v>
      </c>
      <c r="L84" s="236"/>
    </row>
    <row r="85" spans="1:12">
      <c r="A85" s="241">
        <f t="shared" si="3"/>
        <v>82</v>
      </c>
      <c r="B85" s="245" t="s">
        <v>459</v>
      </c>
      <c r="C85" s="239">
        <v>41710</v>
      </c>
      <c r="D85" s="239">
        <v>41715</v>
      </c>
      <c r="E85" s="242">
        <v>88.21</v>
      </c>
      <c r="F85" s="242">
        <v>7.06</v>
      </c>
      <c r="G85" s="242">
        <v>4.2300000000000004</v>
      </c>
      <c r="H85" s="243">
        <f t="shared" si="4"/>
        <v>99.5</v>
      </c>
      <c r="I85" s="244">
        <v>0.85899999999999999</v>
      </c>
      <c r="J85" s="238" t="s">
        <v>379</v>
      </c>
      <c r="L85" s="236"/>
    </row>
    <row r="86" spans="1:12">
      <c r="A86" s="241">
        <f t="shared" si="3"/>
        <v>83</v>
      </c>
      <c r="B86" s="245" t="s">
        <v>460</v>
      </c>
      <c r="C86" s="239">
        <v>41711</v>
      </c>
      <c r="D86" s="239">
        <v>41715</v>
      </c>
      <c r="E86" s="242">
        <v>88.2</v>
      </c>
      <c r="F86" s="242">
        <v>7.14</v>
      </c>
      <c r="G86" s="242">
        <v>4.16</v>
      </c>
      <c r="H86" s="243">
        <f t="shared" si="4"/>
        <v>99.5</v>
      </c>
      <c r="I86" s="244">
        <v>0.85899999999999999</v>
      </c>
      <c r="J86" s="238" t="s">
        <v>379</v>
      </c>
      <c r="L86" s="236"/>
    </row>
    <row r="87" spans="1:12">
      <c r="A87" s="241">
        <f t="shared" si="3"/>
        <v>84</v>
      </c>
      <c r="B87" s="245" t="s">
        <v>461</v>
      </c>
      <c r="C87" s="239">
        <v>41711</v>
      </c>
      <c r="D87" s="239">
        <v>41715</v>
      </c>
      <c r="E87" s="242">
        <v>88.15</v>
      </c>
      <c r="F87" s="242">
        <v>6.81</v>
      </c>
      <c r="G87" s="242">
        <v>4.54</v>
      </c>
      <c r="H87" s="243">
        <f t="shared" si="4"/>
        <v>99.500000000000014</v>
      </c>
      <c r="I87" s="244">
        <v>0.85899999999999999</v>
      </c>
      <c r="J87" s="238" t="s">
        <v>379</v>
      </c>
      <c r="L87" s="236"/>
    </row>
    <row r="88" spans="1:12">
      <c r="A88" s="241">
        <f t="shared" si="3"/>
        <v>85</v>
      </c>
      <c r="B88" s="245" t="s">
        <v>462</v>
      </c>
      <c r="C88" s="239">
        <v>41712</v>
      </c>
      <c r="D88" s="239">
        <v>41715</v>
      </c>
      <c r="E88" s="242">
        <v>88</v>
      </c>
      <c r="F88" s="242">
        <v>7.2</v>
      </c>
      <c r="G88" s="242">
        <v>4.3</v>
      </c>
      <c r="H88" s="243">
        <f t="shared" si="4"/>
        <v>99.5</v>
      </c>
      <c r="I88" s="244">
        <v>0.85899999999999999</v>
      </c>
      <c r="J88" s="238" t="s">
        <v>379</v>
      </c>
      <c r="L88" s="236"/>
    </row>
    <row r="89" spans="1:12">
      <c r="A89" s="241">
        <f t="shared" si="3"/>
        <v>86</v>
      </c>
      <c r="B89" s="245" t="s">
        <v>463</v>
      </c>
      <c r="C89" s="239">
        <v>41713</v>
      </c>
      <c r="D89" s="239">
        <v>41715</v>
      </c>
      <c r="E89" s="242">
        <v>88.19</v>
      </c>
      <c r="F89" s="242">
        <v>7.11</v>
      </c>
      <c r="G89" s="242">
        <v>4.2</v>
      </c>
      <c r="H89" s="243">
        <f t="shared" si="4"/>
        <v>99.5</v>
      </c>
      <c r="I89" s="244">
        <v>0.86</v>
      </c>
      <c r="J89" s="238" t="s">
        <v>379</v>
      </c>
      <c r="L89" s="236"/>
    </row>
    <row r="90" spans="1:12">
      <c r="A90" s="241">
        <f t="shared" si="3"/>
        <v>87</v>
      </c>
      <c r="B90" s="245" t="s">
        <v>464</v>
      </c>
      <c r="C90" s="239">
        <v>41714</v>
      </c>
      <c r="D90" s="239">
        <v>41715</v>
      </c>
      <c r="E90" s="242">
        <v>88.15</v>
      </c>
      <c r="F90" s="242">
        <v>7.03</v>
      </c>
      <c r="G90" s="242">
        <v>4.32</v>
      </c>
      <c r="H90" s="243">
        <f t="shared" si="4"/>
        <v>99.5</v>
      </c>
      <c r="I90" s="244">
        <v>0.86</v>
      </c>
      <c r="J90" s="238" t="s">
        <v>379</v>
      </c>
      <c r="L90" s="236"/>
    </row>
    <row r="91" spans="1:12">
      <c r="A91" s="241">
        <f t="shared" si="3"/>
        <v>88</v>
      </c>
      <c r="B91" s="245" t="s">
        <v>465</v>
      </c>
      <c r="C91" s="239">
        <v>41715</v>
      </c>
      <c r="D91" s="239">
        <v>41722</v>
      </c>
      <c r="E91" s="242">
        <v>88.04</v>
      </c>
      <c r="F91" s="242">
        <v>7.26</v>
      </c>
      <c r="G91" s="242">
        <v>4.2</v>
      </c>
      <c r="H91" s="243">
        <f t="shared" si="4"/>
        <v>99.500000000000014</v>
      </c>
      <c r="I91" s="244">
        <v>0.85699999999999998</v>
      </c>
      <c r="J91" s="238" t="s">
        <v>379</v>
      </c>
      <c r="L91" s="236"/>
    </row>
    <row r="92" spans="1:12">
      <c r="A92" s="241">
        <f t="shared" si="3"/>
        <v>89</v>
      </c>
      <c r="B92" s="245" t="s">
        <v>466</v>
      </c>
      <c r="C92" s="239">
        <v>41716</v>
      </c>
      <c r="D92" s="239">
        <v>41722</v>
      </c>
      <c r="E92" s="242">
        <v>87.78</v>
      </c>
      <c r="F92" s="242">
        <v>7.07</v>
      </c>
      <c r="G92" s="242">
        <v>4.6500000000000004</v>
      </c>
      <c r="H92" s="243">
        <f t="shared" si="4"/>
        <v>99.5</v>
      </c>
      <c r="I92" s="244">
        <v>0.85699999999999998</v>
      </c>
      <c r="J92" s="238" t="s">
        <v>379</v>
      </c>
      <c r="L92" s="236"/>
    </row>
    <row r="93" spans="1:12">
      <c r="A93" s="241">
        <f t="shared" si="3"/>
        <v>90</v>
      </c>
      <c r="B93" s="245" t="s">
        <v>467</v>
      </c>
      <c r="C93" s="239">
        <v>41716</v>
      </c>
      <c r="D93" s="239">
        <v>41722</v>
      </c>
      <c r="E93" s="242">
        <v>87.6</v>
      </c>
      <c r="F93" s="242">
        <v>7.4</v>
      </c>
      <c r="G93" s="242">
        <v>4.5</v>
      </c>
      <c r="H93" s="243">
        <f t="shared" si="4"/>
        <v>99.5</v>
      </c>
      <c r="I93" s="244">
        <v>0.85699999999999998</v>
      </c>
      <c r="J93" s="238" t="s">
        <v>379</v>
      </c>
      <c r="L93" s="236"/>
    </row>
    <row r="94" spans="1:12">
      <c r="A94" s="241">
        <f t="shared" si="3"/>
        <v>91</v>
      </c>
      <c r="B94" s="245" t="s">
        <v>468</v>
      </c>
      <c r="C94" s="239">
        <v>41717</v>
      </c>
      <c r="D94" s="239">
        <v>41722</v>
      </c>
      <c r="E94" s="242">
        <v>87.05</v>
      </c>
      <c r="F94" s="242">
        <v>7.39</v>
      </c>
      <c r="G94" s="242">
        <v>5.0599999999999996</v>
      </c>
      <c r="H94" s="243">
        <f t="shared" si="4"/>
        <v>99.5</v>
      </c>
      <c r="I94" s="244">
        <v>0.85699999999999998</v>
      </c>
      <c r="J94" s="238" t="s">
        <v>379</v>
      </c>
      <c r="L94" s="236"/>
    </row>
    <row r="95" spans="1:12">
      <c r="A95" s="241">
        <f t="shared" si="3"/>
        <v>92</v>
      </c>
      <c r="B95" s="245" t="s">
        <v>469</v>
      </c>
      <c r="C95" s="239">
        <v>41718</v>
      </c>
      <c r="D95" s="239">
        <v>41723</v>
      </c>
      <c r="E95" s="242">
        <v>87.3</v>
      </c>
      <c r="F95" s="242">
        <v>7.69</v>
      </c>
      <c r="G95" s="242">
        <v>4.5199999999999996</v>
      </c>
      <c r="H95" s="243">
        <f t="shared" si="4"/>
        <v>99.509999999999991</v>
      </c>
      <c r="I95" s="244">
        <v>0.85799999999999998</v>
      </c>
      <c r="J95" s="238" t="s">
        <v>379</v>
      </c>
      <c r="L95" s="236"/>
    </row>
    <row r="96" spans="1:12">
      <c r="A96" s="241">
        <f t="shared" si="3"/>
        <v>93</v>
      </c>
      <c r="B96" s="245" t="s">
        <v>470</v>
      </c>
      <c r="C96" s="239">
        <v>41719</v>
      </c>
      <c r="D96" s="239">
        <v>41723</v>
      </c>
      <c r="E96" s="242">
        <v>87</v>
      </c>
      <c r="F96" s="242">
        <v>8.02</v>
      </c>
      <c r="G96" s="242">
        <v>4.4800000000000004</v>
      </c>
      <c r="H96" s="243">
        <f t="shared" si="4"/>
        <v>99.5</v>
      </c>
      <c r="I96" s="244">
        <v>0.85799999999999998</v>
      </c>
      <c r="J96" s="238" t="s">
        <v>379</v>
      </c>
      <c r="L96" s="236"/>
    </row>
    <row r="97" spans="1:12">
      <c r="A97" s="241">
        <f t="shared" si="3"/>
        <v>94</v>
      </c>
      <c r="B97" s="245" t="s">
        <v>471</v>
      </c>
      <c r="C97" s="239">
        <v>41720</v>
      </c>
      <c r="D97" s="239">
        <v>41723</v>
      </c>
      <c r="E97" s="242">
        <v>87.12</v>
      </c>
      <c r="F97" s="242">
        <v>8.24</v>
      </c>
      <c r="G97" s="242">
        <v>4.1399999999999997</v>
      </c>
      <c r="H97" s="243">
        <f t="shared" si="4"/>
        <v>99.5</v>
      </c>
      <c r="I97" s="244">
        <v>0.85799999999999998</v>
      </c>
      <c r="J97" s="238" t="s">
        <v>379</v>
      </c>
      <c r="L97" s="236"/>
    </row>
    <row r="98" spans="1:12">
      <c r="A98" s="241">
        <f t="shared" si="3"/>
        <v>95</v>
      </c>
      <c r="B98" s="245" t="s">
        <v>472</v>
      </c>
      <c r="C98" s="239">
        <v>41721</v>
      </c>
      <c r="D98" s="239">
        <v>41724</v>
      </c>
      <c r="E98" s="242">
        <v>86.93</v>
      </c>
      <c r="F98" s="242">
        <v>8.4</v>
      </c>
      <c r="G98" s="242">
        <v>4.17</v>
      </c>
      <c r="H98" s="243">
        <f t="shared" si="4"/>
        <v>99.500000000000014</v>
      </c>
      <c r="I98" s="244">
        <v>0.85599999999999998</v>
      </c>
      <c r="J98" s="238" t="s">
        <v>379</v>
      </c>
      <c r="L98" s="236"/>
    </row>
    <row r="99" spans="1:12">
      <c r="A99" s="241">
        <f t="shared" si="3"/>
        <v>96</v>
      </c>
      <c r="B99" s="245" t="s">
        <v>473</v>
      </c>
      <c r="C99" s="239">
        <v>41722</v>
      </c>
      <c r="D99" s="239">
        <v>41724</v>
      </c>
      <c r="E99" s="242">
        <v>87.13</v>
      </c>
      <c r="F99" s="242">
        <v>8.01</v>
      </c>
      <c r="G99" s="242">
        <v>4.37</v>
      </c>
      <c r="H99" s="243">
        <f t="shared" si="4"/>
        <v>99.51</v>
      </c>
      <c r="I99" s="244">
        <v>0.85699999999999998</v>
      </c>
      <c r="J99" s="238" t="s">
        <v>379</v>
      </c>
      <c r="L99" s="236"/>
    </row>
    <row r="100" spans="1:12">
      <c r="A100" s="241">
        <f t="shared" si="3"/>
        <v>97</v>
      </c>
      <c r="B100" s="245" t="s">
        <v>474</v>
      </c>
      <c r="C100" s="239">
        <v>41722</v>
      </c>
      <c r="D100" s="239">
        <v>41724</v>
      </c>
      <c r="E100" s="242">
        <v>87.13</v>
      </c>
      <c r="F100" s="242">
        <v>8.01</v>
      </c>
      <c r="G100" s="242">
        <v>4.37</v>
      </c>
      <c r="H100" s="243">
        <f t="shared" si="4"/>
        <v>99.51</v>
      </c>
      <c r="I100" s="244">
        <v>0.85699999999999998</v>
      </c>
      <c r="J100" s="238" t="s">
        <v>379</v>
      </c>
      <c r="L100" s="236"/>
    </row>
    <row r="101" spans="1:12">
      <c r="A101" s="241">
        <f t="shared" si="3"/>
        <v>98</v>
      </c>
      <c r="B101" s="245" t="s">
        <v>475</v>
      </c>
      <c r="C101" s="239">
        <v>41723</v>
      </c>
      <c r="D101" s="239">
        <v>41724</v>
      </c>
      <c r="E101" s="242">
        <v>86.56</v>
      </c>
      <c r="F101" s="242">
        <v>8.34</v>
      </c>
      <c r="G101" s="242">
        <v>4.5999999999999996</v>
      </c>
      <c r="H101" s="243">
        <f t="shared" si="4"/>
        <v>99.5</v>
      </c>
      <c r="I101" s="244">
        <v>0.85699999999999998</v>
      </c>
      <c r="J101" s="238" t="s">
        <v>379</v>
      </c>
      <c r="L101" s="236"/>
    </row>
    <row r="102" spans="1:12">
      <c r="A102" s="241">
        <f t="shared" si="3"/>
        <v>99</v>
      </c>
      <c r="B102" s="245" t="s">
        <v>476</v>
      </c>
      <c r="C102" s="239">
        <v>41724</v>
      </c>
      <c r="D102" s="239">
        <v>41729</v>
      </c>
      <c r="E102" s="242">
        <v>86.96</v>
      </c>
      <c r="F102" s="242">
        <v>8</v>
      </c>
      <c r="G102" s="242">
        <v>4.54</v>
      </c>
      <c r="H102" s="243">
        <f t="shared" si="4"/>
        <v>99.5</v>
      </c>
      <c r="I102" s="244">
        <v>0.85499999999999998</v>
      </c>
      <c r="J102" s="238" t="s">
        <v>379</v>
      </c>
      <c r="L102" s="236"/>
    </row>
    <row r="103" spans="1:12">
      <c r="A103" s="241">
        <f t="shared" si="3"/>
        <v>100</v>
      </c>
      <c r="B103" s="245" t="s">
        <v>477</v>
      </c>
      <c r="C103" s="239">
        <v>41725</v>
      </c>
      <c r="D103" s="239">
        <v>41729</v>
      </c>
      <c r="E103" s="242">
        <v>86.77</v>
      </c>
      <c r="F103" s="242">
        <v>8.0399999999999991</v>
      </c>
      <c r="G103" s="242">
        <v>4.6900000000000004</v>
      </c>
      <c r="H103" s="243">
        <f>SUM(E103:G103)</f>
        <v>99.5</v>
      </c>
      <c r="I103" s="244">
        <v>0.85499999999999998</v>
      </c>
      <c r="J103" s="238" t="s">
        <v>379</v>
      </c>
      <c r="L103" s="236"/>
    </row>
    <row r="104" spans="1:12">
      <c r="A104" s="241">
        <f t="shared" si="3"/>
        <v>101</v>
      </c>
      <c r="B104" s="245" t="s">
        <v>478</v>
      </c>
      <c r="C104" s="239">
        <v>41726</v>
      </c>
      <c r="D104" s="239">
        <v>41730</v>
      </c>
      <c r="E104" s="242">
        <v>86.95</v>
      </c>
      <c r="F104" s="242">
        <v>8.4499999999999993</v>
      </c>
      <c r="G104" s="242">
        <v>4.1100000000000003</v>
      </c>
      <c r="H104" s="243">
        <f t="shared" si="4"/>
        <v>99.51</v>
      </c>
      <c r="I104" s="244">
        <v>0.85699999999999998</v>
      </c>
      <c r="J104" s="238" t="s">
        <v>379</v>
      </c>
      <c r="L104" s="236"/>
    </row>
    <row r="105" spans="1:12">
      <c r="A105" s="241">
        <f t="shared" si="3"/>
        <v>102</v>
      </c>
      <c r="B105" s="245" t="s">
        <v>479</v>
      </c>
      <c r="C105" s="239">
        <v>41727</v>
      </c>
      <c r="D105" s="239">
        <v>41730</v>
      </c>
      <c r="E105" s="242">
        <v>87.14</v>
      </c>
      <c r="F105" s="242">
        <v>7.84</v>
      </c>
      <c r="G105" s="242">
        <v>4.5199999999999996</v>
      </c>
      <c r="H105" s="243">
        <f t="shared" si="4"/>
        <v>99.5</v>
      </c>
      <c r="I105" s="244">
        <v>0.85599999999999998</v>
      </c>
      <c r="J105" s="238" t="s">
        <v>379</v>
      </c>
      <c r="L105" s="236"/>
    </row>
    <row r="106" spans="1:12">
      <c r="A106" s="241">
        <f t="shared" si="3"/>
        <v>103</v>
      </c>
      <c r="B106" s="245" t="s">
        <v>480</v>
      </c>
      <c r="C106" s="239">
        <v>41728</v>
      </c>
      <c r="D106" s="239">
        <v>41730</v>
      </c>
      <c r="E106" s="242">
        <v>87.1</v>
      </c>
      <c r="F106" s="242">
        <v>7.79</v>
      </c>
      <c r="G106" s="242">
        <v>4.5999999999999996</v>
      </c>
      <c r="H106" s="243">
        <f t="shared" si="4"/>
        <v>99.49</v>
      </c>
      <c r="I106" s="244">
        <v>0.85599999999999998</v>
      </c>
      <c r="J106" s="238" t="s">
        <v>379</v>
      </c>
      <c r="L106" s="236"/>
    </row>
    <row r="107" spans="1:12">
      <c r="A107" s="241">
        <f t="shared" si="3"/>
        <v>104</v>
      </c>
      <c r="B107" s="245" t="s">
        <v>481</v>
      </c>
      <c r="C107" s="239">
        <v>41729</v>
      </c>
      <c r="D107" s="239">
        <v>41733</v>
      </c>
      <c r="E107" s="242">
        <v>87.27</v>
      </c>
      <c r="F107" s="242">
        <v>7.45</v>
      </c>
      <c r="G107" s="242">
        <v>4.78</v>
      </c>
      <c r="H107" s="243">
        <f t="shared" si="4"/>
        <v>99.5</v>
      </c>
      <c r="I107" s="244">
        <v>0.85699999999999998</v>
      </c>
      <c r="J107" s="238" t="s">
        <v>379</v>
      </c>
      <c r="L107" s="236"/>
    </row>
    <row r="108" spans="1:12">
      <c r="A108" s="241">
        <f t="shared" si="3"/>
        <v>105</v>
      </c>
      <c r="B108" s="245" t="s">
        <v>482</v>
      </c>
      <c r="C108" s="239">
        <v>41730</v>
      </c>
      <c r="D108" s="239">
        <v>41733</v>
      </c>
      <c r="E108" s="242">
        <v>87.2</v>
      </c>
      <c r="F108" s="242">
        <v>7.64</v>
      </c>
      <c r="G108" s="242">
        <v>4.66</v>
      </c>
      <c r="H108" s="243">
        <f t="shared" si="4"/>
        <v>99.5</v>
      </c>
      <c r="I108" s="244">
        <v>0.85899999999999999</v>
      </c>
      <c r="J108" s="238" t="s">
        <v>379</v>
      </c>
      <c r="L108" s="236"/>
    </row>
    <row r="109" spans="1:12">
      <c r="A109" s="241">
        <f t="shared" si="3"/>
        <v>106</v>
      </c>
      <c r="B109" s="245" t="s">
        <v>483</v>
      </c>
      <c r="C109" s="239">
        <v>41731</v>
      </c>
      <c r="D109" s="239">
        <v>41733</v>
      </c>
      <c r="E109" s="242">
        <v>87.62</v>
      </c>
      <c r="F109" s="242">
        <v>7.41</v>
      </c>
      <c r="G109" s="242">
        <v>4.47</v>
      </c>
      <c r="H109" s="243">
        <f t="shared" si="4"/>
        <v>99.5</v>
      </c>
      <c r="I109" s="244">
        <v>0.85899999999999999</v>
      </c>
      <c r="J109" s="238" t="s">
        <v>379</v>
      </c>
      <c r="L109" s="236"/>
    </row>
    <row r="110" spans="1:12">
      <c r="A110" s="241">
        <f t="shared" si="3"/>
        <v>107</v>
      </c>
      <c r="B110" s="245" t="s">
        <v>484</v>
      </c>
      <c r="C110" s="239">
        <v>41732</v>
      </c>
      <c r="D110" s="239">
        <v>41738</v>
      </c>
      <c r="E110" s="242">
        <v>87.88</v>
      </c>
      <c r="F110" s="242">
        <v>7.15</v>
      </c>
      <c r="G110" s="242">
        <v>4.4800000000000004</v>
      </c>
      <c r="H110" s="243">
        <f t="shared" si="4"/>
        <v>99.51</v>
      </c>
      <c r="I110" s="244">
        <v>0.85799999999999998</v>
      </c>
      <c r="J110" s="238" t="s">
        <v>379</v>
      </c>
      <c r="L110" s="236"/>
    </row>
    <row r="111" spans="1:12">
      <c r="A111" s="241">
        <f t="shared" si="3"/>
        <v>108</v>
      </c>
      <c r="B111" s="245" t="s">
        <v>485</v>
      </c>
      <c r="C111" s="239">
        <v>41732</v>
      </c>
      <c r="D111" s="239">
        <v>41738</v>
      </c>
      <c r="E111" s="242">
        <v>87.95</v>
      </c>
      <c r="F111" s="242">
        <v>7.02</v>
      </c>
      <c r="G111" s="242">
        <v>4.53</v>
      </c>
      <c r="H111" s="243">
        <f t="shared" si="4"/>
        <v>99.5</v>
      </c>
      <c r="I111" s="244">
        <v>0.85799999999999998</v>
      </c>
      <c r="J111" s="238" t="s">
        <v>379</v>
      </c>
      <c r="L111" s="236"/>
    </row>
    <row r="112" spans="1:12">
      <c r="A112" s="241">
        <f t="shared" si="3"/>
        <v>109</v>
      </c>
      <c r="B112" s="245" t="s">
        <v>486</v>
      </c>
      <c r="C112" s="239">
        <v>41733</v>
      </c>
      <c r="D112" s="239">
        <v>41738</v>
      </c>
      <c r="E112" s="242">
        <v>87.98</v>
      </c>
      <c r="F112" s="242">
        <v>6.7</v>
      </c>
      <c r="G112" s="242">
        <v>4.8099999999999996</v>
      </c>
      <c r="H112" s="243">
        <f t="shared" si="4"/>
        <v>99.490000000000009</v>
      </c>
      <c r="I112" s="244">
        <v>0.85799999999999998</v>
      </c>
      <c r="J112" s="238" t="s">
        <v>379</v>
      </c>
      <c r="L112" s="236"/>
    </row>
    <row r="113" spans="1:12">
      <c r="A113" s="241">
        <f t="shared" si="3"/>
        <v>110</v>
      </c>
      <c r="B113" s="245" t="s">
        <v>487</v>
      </c>
      <c r="C113" s="239">
        <v>41734</v>
      </c>
      <c r="D113" s="239">
        <v>41738</v>
      </c>
      <c r="E113" s="242">
        <v>87.96</v>
      </c>
      <c r="F113" s="242">
        <v>6.49</v>
      </c>
      <c r="G113" s="242">
        <v>5.05</v>
      </c>
      <c r="H113" s="243">
        <f t="shared" si="4"/>
        <v>99.499999999999986</v>
      </c>
      <c r="I113" s="244">
        <v>0.85799999999999998</v>
      </c>
      <c r="J113" s="238" t="s">
        <v>379</v>
      </c>
      <c r="L113" s="236"/>
    </row>
    <row r="114" spans="1:12">
      <c r="A114" s="241">
        <f t="shared" si="3"/>
        <v>111</v>
      </c>
      <c r="B114" s="245" t="s">
        <v>488</v>
      </c>
      <c r="C114" s="239">
        <v>41735</v>
      </c>
      <c r="D114" s="239">
        <v>41738</v>
      </c>
      <c r="E114" s="242">
        <v>88.35</v>
      </c>
      <c r="F114" s="242">
        <v>6.61</v>
      </c>
      <c r="G114" s="242">
        <v>4.54</v>
      </c>
      <c r="H114" s="243">
        <f t="shared" si="4"/>
        <v>99.5</v>
      </c>
      <c r="I114" s="244">
        <v>0.85799999999999998</v>
      </c>
      <c r="J114" s="238" t="s">
        <v>379</v>
      </c>
      <c r="L114" s="236"/>
    </row>
    <row r="115" spans="1:12">
      <c r="A115" s="241">
        <f t="shared" si="3"/>
        <v>112</v>
      </c>
      <c r="B115" s="245" t="s">
        <v>489</v>
      </c>
      <c r="C115" s="239">
        <v>41736</v>
      </c>
      <c r="D115" s="239">
        <v>41738</v>
      </c>
      <c r="E115" s="242">
        <v>88.51</v>
      </c>
      <c r="F115" s="242">
        <v>6.49</v>
      </c>
      <c r="G115" s="242">
        <v>4.5</v>
      </c>
      <c r="H115" s="243">
        <f t="shared" si="4"/>
        <v>99.5</v>
      </c>
      <c r="I115" s="244">
        <v>0.85799999999999998</v>
      </c>
      <c r="J115" s="238" t="s">
        <v>379</v>
      </c>
      <c r="L115" s="236"/>
    </row>
    <row r="116" spans="1:12">
      <c r="A116" s="241">
        <f t="shared" si="3"/>
        <v>113</v>
      </c>
      <c r="B116" s="245" t="s">
        <v>490</v>
      </c>
      <c r="C116" s="239">
        <v>41736</v>
      </c>
      <c r="D116" s="239">
        <v>41738</v>
      </c>
      <c r="E116" s="242">
        <v>88.3</v>
      </c>
      <c r="F116" s="242">
        <v>6.54</v>
      </c>
      <c r="G116" s="242">
        <v>4.67</v>
      </c>
      <c r="H116" s="243">
        <f t="shared" si="4"/>
        <v>99.51</v>
      </c>
      <c r="I116" s="244">
        <v>0.85799999999999998</v>
      </c>
      <c r="J116" s="238" t="s">
        <v>379</v>
      </c>
      <c r="L116" s="236"/>
    </row>
    <row r="117" spans="1:12">
      <c r="A117" s="241">
        <f t="shared" si="3"/>
        <v>114</v>
      </c>
      <c r="B117" s="245" t="s">
        <v>491</v>
      </c>
      <c r="C117" s="239">
        <v>41737</v>
      </c>
      <c r="D117" s="239">
        <v>41740</v>
      </c>
      <c r="E117" s="242">
        <v>88.32</v>
      </c>
      <c r="F117" s="242">
        <v>6.31</v>
      </c>
      <c r="G117" s="242">
        <v>4.88</v>
      </c>
      <c r="H117" s="243">
        <f t="shared" si="4"/>
        <v>99.509999999999991</v>
      </c>
      <c r="I117" s="244">
        <v>0.86</v>
      </c>
      <c r="J117" s="238" t="s">
        <v>379</v>
      </c>
      <c r="L117" s="236"/>
    </row>
    <row r="118" spans="1:12">
      <c r="A118" s="241">
        <f t="shared" si="3"/>
        <v>115</v>
      </c>
      <c r="B118" s="245" t="s">
        <v>492</v>
      </c>
      <c r="C118" s="239">
        <v>41738</v>
      </c>
      <c r="D118" s="239">
        <v>41740</v>
      </c>
      <c r="E118" s="242">
        <v>88.3</v>
      </c>
      <c r="F118" s="242">
        <v>6.63</v>
      </c>
      <c r="G118" s="242">
        <v>4.57</v>
      </c>
      <c r="H118" s="243">
        <f t="shared" si="4"/>
        <v>99.5</v>
      </c>
      <c r="I118" s="244">
        <v>0.85899999999999999</v>
      </c>
      <c r="J118" s="238" t="s">
        <v>379</v>
      </c>
      <c r="L118" s="236"/>
    </row>
    <row r="119" spans="1:12">
      <c r="A119" s="241">
        <f t="shared" si="3"/>
        <v>116</v>
      </c>
      <c r="B119" s="245" t="s">
        <v>493</v>
      </c>
      <c r="C119" s="239">
        <v>41739</v>
      </c>
      <c r="D119" s="239">
        <v>41740</v>
      </c>
      <c r="E119" s="242">
        <v>88.3</v>
      </c>
      <c r="F119" s="242">
        <v>6.51</v>
      </c>
      <c r="G119" s="242">
        <v>4.6900000000000004</v>
      </c>
      <c r="H119" s="243">
        <f t="shared" si="4"/>
        <v>99.5</v>
      </c>
      <c r="I119" s="244">
        <v>0.86</v>
      </c>
      <c r="J119" s="238" t="s">
        <v>379</v>
      </c>
      <c r="L119" s="236"/>
    </row>
    <row r="120" spans="1:12">
      <c r="A120" s="241">
        <f t="shared" si="3"/>
        <v>117</v>
      </c>
      <c r="B120" s="245" t="s">
        <v>494</v>
      </c>
      <c r="C120" s="239">
        <v>41740</v>
      </c>
      <c r="D120" s="239">
        <v>41740</v>
      </c>
      <c r="E120" s="242">
        <v>88.31</v>
      </c>
      <c r="F120" s="242">
        <v>6.23</v>
      </c>
      <c r="G120" s="242">
        <v>4.96</v>
      </c>
      <c r="H120" s="243">
        <f t="shared" si="4"/>
        <v>99.5</v>
      </c>
      <c r="I120" s="244">
        <v>0.85899999999999999</v>
      </c>
      <c r="J120" s="238" t="s">
        <v>379</v>
      </c>
      <c r="L120" s="236"/>
    </row>
    <row r="121" spans="1:12">
      <c r="A121" s="241">
        <f t="shared" si="3"/>
        <v>118</v>
      </c>
      <c r="B121" s="245" t="s">
        <v>495</v>
      </c>
      <c r="C121" s="239">
        <v>41741</v>
      </c>
      <c r="D121" s="239">
        <v>41743</v>
      </c>
      <c r="E121" s="242">
        <v>88.25</v>
      </c>
      <c r="F121" s="242">
        <v>6.67</v>
      </c>
      <c r="G121" s="242">
        <v>4.59</v>
      </c>
      <c r="H121" s="243">
        <f t="shared" si="4"/>
        <v>99.51</v>
      </c>
      <c r="I121" s="244">
        <v>0.86</v>
      </c>
      <c r="J121" s="238" t="s">
        <v>379</v>
      </c>
      <c r="L121" s="236"/>
    </row>
    <row r="122" spans="1:12">
      <c r="A122" s="241">
        <f t="shared" si="3"/>
        <v>119</v>
      </c>
      <c r="B122" s="245" t="s">
        <v>496</v>
      </c>
      <c r="C122" s="239">
        <v>41741</v>
      </c>
      <c r="D122" s="239">
        <v>41743</v>
      </c>
      <c r="E122" s="242">
        <v>88.27</v>
      </c>
      <c r="F122" s="242">
        <v>6.53</v>
      </c>
      <c r="G122" s="242">
        <v>4.7</v>
      </c>
      <c r="H122" s="243">
        <f t="shared" si="4"/>
        <v>99.5</v>
      </c>
      <c r="I122" s="244">
        <v>0.86</v>
      </c>
      <c r="J122" s="238" t="s">
        <v>379</v>
      </c>
      <c r="L122" s="236"/>
    </row>
    <row r="123" spans="1:12">
      <c r="A123" s="241">
        <f t="shared" si="3"/>
        <v>120</v>
      </c>
      <c r="B123" s="245" t="s">
        <v>497</v>
      </c>
      <c r="C123" s="239">
        <v>41742</v>
      </c>
      <c r="D123" s="239">
        <v>41743</v>
      </c>
      <c r="E123" s="242">
        <v>87.92</v>
      </c>
      <c r="F123" s="242">
        <v>6.37</v>
      </c>
      <c r="G123" s="242">
        <v>5.21</v>
      </c>
      <c r="H123" s="243">
        <f t="shared" si="4"/>
        <v>99.5</v>
      </c>
      <c r="I123" s="244">
        <v>0.86099999999999999</v>
      </c>
      <c r="J123" s="238" t="s">
        <v>379</v>
      </c>
      <c r="L123" s="236"/>
    </row>
    <row r="124" spans="1:12">
      <c r="A124" s="241">
        <f t="shared" si="3"/>
        <v>121</v>
      </c>
      <c r="B124" s="245" t="s">
        <v>498</v>
      </c>
      <c r="C124" s="239">
        <v>41743</v>
      </c>
      <c r="D124" s="239">
        <v>41745</v>
      </c>
      <c r="E124" s="242">
        <v>88.23</v>
      </c>
      <c r="F124" s="242">
        <v>6.16</v>
      </c>
      <c r="G124" s="242">
        <v>5.1100000000000003</v>
      </c>
      <c r="H124" s="243">
        <f t="shared" si="4"/>
        <v>99.5</v>
      </c>
      <c r="I124" s="244">
        <v>0.85599999999999998</v>
      </c>
      <c r="J124" s="238" t="s">
        <v>379</v>
      </c>
      <c r="L124" s="236"/>
    </row>
    <row r="125" spans="1:12">
      <c r="A125" s="241">
        <f t="shared" si="3"/>
        <v>122</v>
      </c>
      <c r="B125" s="245" t="s">
        <v>499</v>
      </c>
      <c r="C125" s="239">
        <v>41744</v>
      </c>
      <c r="D125" s="239">
        <v>41751</v>
      </c>
      <c r="E125" s="242">
        <v>88.55</v>
      </c>
      <c r="F125" s="242">
        <v>6.32</v>
      </c>
      <c r="G125" s="242">
        <v>4.63</v>
      </c>
      <c r="H125" s="243">
        <f t="shared" si="4"/>
        <v>99.5</v>
      </c>
      <c r="I125" s="244">
        <v>0.86199999999999999</v>
      </c>
      <c r="J125" s="238" t="s">
        <v>379</v>
      </c>
      <c r="L125" s="236"/>
    </row>
    <row r="126" spans="1:12">
      <c r="A126" s="241">
        <f t="shared" si="3"/>
        <v>123</v>
      </c>
      <c r="B126" s="245" t="s">
        <v>500</v>
      </c>
      <c r="C126" s="239">
        <v>41745</v>
      </c>
      <c r="D126" s="239">
        <v>41751</v>
      </c>
      <c r="E126" s="242">
        <v>88.59</v>
      </c>
      <c r="F126" s="242">
        <v>6.44</v>
      </c>
      <c r="G126" s="242">
        <v>4.47</v>
      </c>
      <c r="H126" s="243">
        <f t="shared" si="4"/>
        <v>99.5</v>
      </c>
      <c r="I126" s="244">
        <v>0.86099999999999999</v>
      </c>
      <c r="J126" s="238" t="s">
        <v>379</v>
      </c>
      <c r="L126" s="236"/>
    </row>
    <row r="127" spans="1:12">
      <c r="A127" s="241">
        <f t="shared" si="3"/>
        <v>124</v>
      </c>
      <c r="B127" s="245" t="s">
        <v>501</v>
      </c>
      <c r="C127" s="239">
        <v>41746</v>
      </c>
      <c r="D127" s="239">
        <v>41751</v>
      </c>
      <c r="E127" s="242">
        <v>88.65</v>
      </c>
      <c r="F127" s="242">
        <v>6.7</v>
      </c>
      <c r="G127" s="242">
        <v>4.1500000000000004</v>
      </c>
      <c r="H127" s="243">
        <f t="shared" si="4"/>
        <v>99.500000000000014</v>
      </c>
      <c r="I127" s="244">
        <v>0.86199999999999999</v>
      </c>
      <c r="J127" s="238" t="s">
        <v>379</v>
      </c>
      <c r="L127" s="236"/>
    </row>
    <row r="128" spans="1:12">
      <c r="A128" s="241">
        <f t="shared" si="3"/>
        <v>125</v>
      </c>
      <c r="B128" s="245" t="s">
        <v>502</v>
      </c>
      <c r="C128" s="239">
        <v>41747</v>
      </c>
      <c r="D128" s="239">
        <v>41751</v>
      </c>
      <c r="E128" s="242">
        <v>87.97</v>
      </c>
      <c r="F128" s="242">
        <v>6.93</v>
      </c>
      <c r="G128" s="242">
        <v>4.59</v>
      </c>
      <c r="H128" s="243">
        <f t="shared" si="4"/>
        <v>99.490000000000009</v>
      </c>
      <c r="I128" s="244">
        <v>0.85899999999999999</v>
      </c>
      <c r="J128" s="238" t="s">
        <v>379</v>
      </c>
      <c r="L128" s="236"/>
    </row>
    <row r="129" spans="1:12">
      <c r="A129" s="241">
        <f t="shared" si="3"/>
        <v>126</v>
      </c>
      <c r="B129" s="245" t="s">
        <v>503</v>
      </c>
      <c r="C129" s="239">
        <v>41748</v>
      </c>
      <c r="D129" s="239">
        <v>41751</v>
      </c>
      <c r="E129" s="242">
        <v>88.1</v>
      </c>
      <c r="F129" s="242">
        <v>7.29</v>
      </c>
      <c r="G129" s="242">
        <v>4.1100000000000003</v>
      </c>
      <c r="H129" s="243">
        <f t="shared" si="4"/>
        <v>99.5</v>
      </c>
      <c r="I129" s="244">
        <v>0.86099999999999999</v>
      </c>
      <c r="J129" s="238" t="s">
        <v>379</v>
      </c>
      <c r="L129" s="236"/>
    </row>
    <row r="130" spans="1:12">
      <c r="A130" s="241">
        <f t="shared" si="3"/>
        <v>127</v>
      </c>
      <c r="B130" s="245" t="s">
        <v>504</v>
      </c>
      <c r="C130" s="239">
        <v>41749</v>
      </c>
      <c r="D130" s="239">
        <v>41751</v>
      </c>
      <c r="E130" s="242">
        <v>88.2</v>
      </c>
      <c r="F130" s="242">
        <v>6.74</v>
      </c>
      <c r="G130" s="242">
        <v>4.5599999999999996</v>
      </c>
      <c r="H130" s="243">
        <f t="shared" si="4"/>
        <v>99.5</v>
      </c>
      <c r="I130" s="244">
        <v>0.86</v>
      </c>
      <c r="J130" s="238" t="s">
        <v>379</v>
      </c>
      <c r="L130" s="236"/>
    </row>
    <row r="131" spans="1:12">
      <c r="A131" s="241">
        <f t="shared" si="3"/>
        <v>128</v>
      </c>
      <c r="B131" s="245" t="s">
        <v>505</v>
      </c>
      <c r="C131" s="239">
        <v>41750</v>
      </c>
      <c r="D131" s="239">
        <v>41752</v>
      </c>
      <c r="E131" s="242">
        <v>87.57</v>
      </c>
      <c r="F131" s="242">
        <v>7.18</v>
      </c>
      <c r="G131" s="242">
        <v>4.75</v>
      </c>
      <c r="H131" s="243">
        <f t="shared" si="4"/>
        <v>99.5</v>
      </c>
      <c r="I131" s="244">
        <v>0.85899999999999999</v>
      </c>
      <c r="J131" s="238" t="s">
        <v>379</v>
      </c>
      <c r="L131" s="236"/>
    </row>
    <row r="132" spans="1:12">
      <c r="A132" s="241">
        <f t="shared" si="3"/>
        <v>129</v>
      </c>
      <c r="B132" s="245" t="s">
        <v>506</v>
      </c>
      <c r="C132" s="239">
        <v>41751</v>
      </c>
      <c r="D132" s="239">
        <v>41752</v>
      </c>
      <c r="E132" s="242">
        <v>87.55</v>
      </c>
      <c r="F132" s="242">
        <v>7.43</v>
      </c>
      <c r="G132" s="242">
        <v>4.51</v>
      </c>
      <c r="H132" s="243">
        <f t="shared" si="4"/>
        <v>99.49</v>
      </c>
      <c r="I132" s="244">
        <v>0.85899999999999999</v>
      </c>
      <c r="J132" s="238" t="s">
        <v>379</v>
      </c>
      <c r="L132" s="236"/>
    </row>
    <row r="133" spans="1:12">
      <c r="A133" s="241">
        <f t="shared" si="3"/>
        <v>130</v>
      </c>
      <c r="B133" s="245" t="s">
        <v>507</v>
      </c>
      <c r="C133" s="239">
        <v>41752</v>
      </c>
      <c r="D133" s="239">
        <v>41752</v>
      </c>
      <c r="E133" s="242">
        <v>87.39</v>
      </c>
      <c r="F133" s="242">
        <v>7.3</v>
      </c>
      <c r="G133" s="242">
        <v>4.8099999999999996</v>
      </c>
      <c r="H133" s="243">
        <f t="shared" si="4"/>
        <v>99.5</v>
      </c>
      <c r="I133" s="244">
        <v>0.85899999999999999</v>
      </c>
      <c r="J133" s="238" t="s">
        <v>379</v>
      </c>
      <c r="L133" s="236"/>
    </row>
    <row r="134" spans="1:12">
      <c r="A134" s="241">
        <f t="shared" ref="A134:A197" si="5">A133+1</f>
        <v>131</v>
      </c>
      <c r="B134" s="245" t="s">
        <v>508</v>
      </c>
      <c r="C134" s="239">
        <v>41753</v>
      </c>
      <c r="D134" s="239">
        <v>41759</v>
      </c>
      <c r="E134" s="242">
        <v>87.73</v>
      </c>
      <c r="F134" s="242">
        <v>7.63</v>
      </c>
      <c r="G134" s="242">
        <v>4.1399999999999997</v>
      </c>
      <c r="H134" s="243">
        <f t="shared" si="4"/>
        <v>99.5</v>
      </c>
      <c r="I134" s="244">
        <v>0.85799999999999998</v>
      </c>
      <c r="J134" s="238" t="s">
        <v>379</v>
      </c>
      <c r="L134" s="236"/>
    </row>
    <row r="135" spans="1:12">
      <c r="A135" s="241">
        <f t="shared" si="5"/>
        <v>132</v>
      </c>
      <c r="B135" s="245" t="s">
        <v>509</v>
      </c>
      <c r="C135" s="239">
        <v>41753</v>
      </c>
      <c r="D135" s="239">
        <v>41759</v>
      </c>
      <c r="E135" s="242">
        <v>87.41</v>
      </c>
      <c r="F135" s="242">
        <v>7.74</v>
      </c>
      <c r="G135" s="242">
        <v>4.3499999999999996</v>
      </c>
      <c r="H135" s="243">
        <f t="shared" si="4"/>
        <v>99.499999999999986</v>
      </c>
      <c r="I135" s="244">
        <v>0.85899999999999999</v>
      </c>
      <c r="J135" s="238" t="s">
        <v>379</v>
      </c>
      <c r="L135" s="236"/>
    </row>
    <row r="136" spans="1:12">
      <c r="A136" s="241">
        <f t="shared" si="5"/>
        <v>133</v>
      </c>
      <c r="B136" s="245" t="s">
        <v>510</v>
      </c>
      <c r="C136" s="239">
        <v>41754</v>
      </c>
      <c r="D136" s="239">
        <v>41759</v>
      </c>
      <c r="E136" s="242">
        <v>87.2</v>
      </c>
      <c r="F136" s="242">
        <v>8.11</v>
      </c>
      <c r="G136" s="242">
        <v>4.2</v>
      </c>
      <c r="H136" s="243">
        <f t="shared" si="4"/>
        <v>99.51</v>
      </c>
      <c r="I136" s="244">
        <v>0.85799999999999998</v>
      </c>
      <c r="J136" s="238" t="s">
        <v>379</v>
      </c>
      <c r="L136" s="236"/>
    </row>
    <row r="137" spans="1:12">
      <c r="A137" s="241">
        <f t="shared" si="5"/>
        <v>134</v>
      </c>
      <c r="B137" s="245" t="s">
        <v>511</v>
      </c>
      <c r="C137" s="239">
        <v>41755</v>
      </c>
      <c r="D137" s="239">
        <v>41759</v>
      </c>
      <c r="E137" s="242">
        <v>87.29</v>
      </c>
      <c r="F137" s="242">
        <v>8.2100000000000009</v>
      </c>
      <c r="G137" s="242">
        <v>4</v>
      </c>
      <c r="H137" s="243">
        <f t="shared" si="4"/>
        <v>99.5</v>
      </c>
      <c r="I137" s="244">
        <v>0.85899999999999999</v>
      </c>
      <c r="J137" s="238" t="s">
        <v>379</v>
      </c>
      <c r="L137" s="236"/>
    </row>
    <row r="138" spans="1:12">
      <c r="A138" s="241">
        <f t="shared" si="5"/>
        <v>135</v>
      </c>
      <c r="B138" s="245" t="s">
        <v>512</v>
      </c>
      <c r="C138" s="239">
        <v>41756</v>
      </c>
      <c r="D138" s="239">
        <v>41759</v>
      </c>
      <c r="E138" s="242">
        <v>87.17</v>
      </c>
      <c r="F138" s="242">
        <v>8.39</v>
      </c>
      <c r="G138" s="242">
        <v>3.94</v>
      </c>
      <c r="H138" s="243">
        <f t="shared" si="4"/>
        <v>99.5</v>
      </c>
      <c r="I138" s="244">
        <v>0.85899999999999999</v>
      </c>
      <c r="J138" s="238" t="s">
        <v>379</v>
      </c>
      <c r="L138" s="236"/>
    </row>
    <row r="139" spans="1:12">
      <c r="A139" s="241">
        <f t="shared" si="5"/>
        <v>136</v>
      </c>
      <c r="B139" s="245" t="s">
        <v>513</v>
      </c>
      <c r="C139" s="239">
        <v>41757</v>
      </c>
      <c r="D139" s="239">
        <v>41759</v>
      </c>
      <c r="E139" s="242">
        <v>87.34</v>
      </c>
      <c r="F139" s="242">
        <v>8.31</v>
      </c>
      <c r="G139" s="242">
        <v>3.85</v>
      </c>
      <c r="H139" s="243">
        <f t="shared" si="4"/>
        <v>99.5</v>
      </c>
      <c r="I139" s="244">
        <v>0.85899999999999999</v>
      </c>
      <c r="J139" s="238" t="s">
        <v>379</v>
      </c>
      <c r="L139" s="236"/>
    </row>
    <row r="140" spans="1:12">
      <c r="A140" s="241">
        <f t="shared" si="5"/>
        <v>137</v>
      </c>
      <c r="B140" s="245" t="s">
        <v>514</v>
      </c>
      <c r="C140" s="239">
        <v>41758</v>
      </c>
      <c r="D140" s="239">
        <v>41759</v>
      </c>
      <c r="E140" s="242">
        <v>87.47</v>
      </c>
      <c r="F140" s="242">
        <v>7.96</v>
      </c>
      <c r="G140" s="242">
        <v>4.08</v>
      </c>
      <c r="H140" s="243">
        <f t="shared" si="4"/>
        <v>99.509999999999991</v>
      </c>
      <c r="I140" s="244">
        <v>0.85899999999999999</v>
      </c>
      <c r="J140" s="238" t="s">
        <v>379</v>
      </c>
      <c r="L140" s="236"/>
    </row>
    <row r="141" spans="1:12">
      <c r="A141" s="241">
        <f t="shared" si="5"/>
        <v>138</v>
      </c>
      <c r="B141" s="245" t="s">
        <v>515</v>
      </c>
      <c r="C141" s="239">
        <v>41758</v>
      </c>
      <c r="D141" s="239">
        <v>41759</v>
      </c>
      <c r="E141" s="242">
        <v>86.98</v>
      </c>
      <c r="F141" s="242">
        <v>8.07</v>
      </c>
      <c r="G141" s="242">
        <v>4.45</v>
      </c>
      <c r="H141" s="243">
        <f t="shared" si="4"/>
        <v>99.500000000000014</v>
      </c>
      <c r="I141" s="244">
        <v>0.85899999999999999</v>
      </c>
      <c r="J141" s="238" t="s">
        <v>379</v>
      </c>
      <c r="L141" s="236"/>
    </row>
    <row r="142" spans="1:12">
      <c r="A142" s="241">
        <f t="shared" si="5"/>
        <v>139</v>
      </c>
      <c r="B142" s="245" t="s">
        <v>516</v>
      </c>
      <c r="C142" s="239">
        <v>41759</v>
      </c>
      <c r="D142" s="239">
        <v>41768</v>
      </c>
      <c r="E142" s="242">
        <v>87.23</v>
      </c>
      <c r="F142" s="242">
        <v>8.18</v>
      </c>
      <c r="G142" s="242">
        <v>4.09</v>
      </c>
      <c r="H142" s="243">
        <f t="shared" si="4"/>
        <v>99.5</v>
      </c>
      <c r="I142" s="244">
        <v>0.85899999999999999</v>
      </c>
      <c r="J142" s="238" t="s">
        <v>379</v>
      </c>
      <c r="L142" s="236"/>
    </row>
    <row r="143" spans="1:12">
      <c r="A143" s="241">
        <f t="shared" si="5"/>
        <v>140</v>
      </c>
      <c r="B143" s="245" t="s">
        <v>517</v>
      </c>
      <c r="C143" s="239">
        <v>41760</v>
      </c>
      <c r="D143" s="239">
        <v>41768</v>
      </c>
      <c r="E143" s="242">
        <v>87.2</v>
      </c>
      <c r="F143" s="242">
        <v>7.89</v>
      </c>
      <c r="G143" s="242">
        <v>4.41</v>
      </c>
      <c r="H143" s="243">
        <f t="shared" ref="H143:H206" si="6">SUM(E143:G143)</f>
        <v>99.5</v>
      </c>
      <c r="I143" s="244">
        <v>0.85799999999999998</v>
      </c>
      <c r="J143" s="238" t="s">
        <v>379</v>
      </c>
      <c r="L143" s="236"/>
    </row>
    <row r="144" spans="1:12">
      <c r="A144" s="241">
        <f t="shared" si="5"/>
        <v>141</v>
      </c>
      <c r="B144" s="245" t="s">
        <v>518</v>
      </c>
      <c r="C144" s="239">
        <v>41791</v>
      </c>
      <c r="D144" s="239">
        <v>41793</v>
      </c>
      <c r="E144" s="242">
        <v>85.7</v>
      </c>
      <c r="F144" s="242">
        <v>8.2799999999999994</v>
      </c>
      <c r="G144" s="242">
        <v>5.52</v>
      </c>
      <c r="H144" s="243">
        <f>SUM(E144:G144)</f>
        <v>99.5</v>
      </c>
      <c r="I144" s="244">
        <v>0.85699999999999998</v>
      </c>
      <c r="J144" s="238" t="s">
        <v>379</v>
      </c>
      <c r="L144" s="236"/>
    </row>
    <row r="145" spans="1:12">
      <c r="A145" s="241">
        <f t="shared" si="5"/>
        <v>142</v>
      </c>
      <c r="B145" s="245" t="s">
        <v>519</v>
      </c>
      <c r="C145" s="239">
        <v>41797</v>
      </c>
      <c r="D145" s="239">
        <v>41799</v>
      </c>
      <c r="E145" s="242">
        <v>85.59</v>
      </c>
      <c r="F145" s="242">
        <v>8.34</v>
      </c>
      <c r="G145" s="242">
        <v>5.58</v>
      </c>
      <c r="H145" s="243">
        <f t="shared" si="6"/>
        <v>99.51</v>
      </c>
      <c r="I145" s="244">
        <v>0.85599999999999998</v>
      </c>
      <c r="J145" s="238" t="s">
        <v>379</v>
      </c>
      <c r="L145" s="236"/>
    </row>
    <row r="146" spans="1:12">
      <c r="A146" s="241">
        <f t="shared" si="5"/>
        <v>143</v>
      </c>
      <c r="B146" s="245" t="s">
        <v>520</v>
      </c>
      <c r="C146" s="239">
        <v>41798</v>
      </c>
      <c r="D146" s="239">
        <v>41799</v>
      </c>
      <c r="E146" s="242">
        <v>87.16</v>
      </c>
      <c r="F146" s="242">
        <v>7.66</v>
      </c>
      <c r="G146" s="242">
        <v>4.68</v>
      </c>
      <c r="H146" s="243">
        <f t="shared" si="6"/>
        <v>99.5</v>
      </c>
      <c r="I146" s="244">
        <v>0.85699999999999998</v>
      </c>
      <c r="J146" s="238" t="s">
        <v>379</v>
      </c>
      <c r="L146" s="236"/>
    </row>
    <row r="147" spans="1:12">
      <c r="A147" s="241">
        <f t="shared" si="5"/>
        <v>144</v>
      </c>
      <c r="B147" s="245" t="s">
        <v>521</v>
      </c>
      <c r="C147" s="239">
        <v>41800</v>
      </c>
      <c r="D147" s="239">
        <v>41807</v>
      </c>
      <c r="E147" s="242">
        <v>86.79</v>
      </c>
      <c r="F147" s="242">
        <v>6.79</v>
      </c>
      <c r="G147" s="242">
        <v>5.92</v>
      </c>
      <c r="H147" s="243">
        <f t="shared" si="6"/>
        <v>99.500000000000014</v>
      </c>
      <c r="I147" s="244">
        <v>0.85699999999999998</v>
      </c>
      <c r="J147" s="238" t="s">
        <v>379</v>
      </c>
      <c r="L147" s="236"/>
    </row>
    <row r="148" spans="1:12">
      <c r="A148" s="241">
        <f t="shared" si="5"/>
        <v>145</v>
      </c>
      <c r="B148" s="245" t="s">
        <v>522</v>
      </c>
      <c r="C148" s="239">
        <v>41801</v>
      </c>
      <c r="D148" s="239">
        <v>41807</v>
      </c>
      <c r="E148" s="242">
        <v>87.49</v>
      </c>
      <c r="F148" s="242">
        <v>7.34</v>
      </c>
      <c r="G148" s="242">
        <v>4.67</v>
      </c>
      <c r="H148" s="243">
        <f t="shared" si="6"/>
        <v>99.5</v>
      </c>
      <c r="I148" s="244">
        <v>0.85799999999999998</v>
      </c>
      <c r="J148" s="238" t="s">
        <v>379</v>
      </c>
      <c r="L148" s="236"/>
    </row>
    <row r="149" spans="1:12">
      <c r="A149" s="241">
        <f t="shared" si="5"/>
        <v>146</v>
      </c>
      <c r="B149" s="245" t="s">
        <v>523</v>
      </c>
      <c r="C149" s="239">
        <v>41802</v>
      </c>
      <c r="D149" s="239">
        <v>41807</v>
      </c>
      <c r="E149" s="242">
        <v>87.22</v>
      </c>
      <c r="F149" s="242">
        <v>7.39</v>
      </c>
      <c r="G149" s="242">
        <v>4.8899999999999997</v>
      </c>
      <c r="H149" s="243">
        <f t="shared" si="6"/>
        <v>99.5</v>
      </c>
      <c r="I149" s="244">
        <v>0.85699999999999998</v>
      </c>
      <c r="J149" s="238" t="s">
        <v>379</v>
      </c>
      <c r="L149" s="236"/>
    </row>
    <row r="150" spans="1:12">
      <c r="A150" s="241">
        <f t="shared" si="5"/>
        <v>147</v>
      </c>
      <c r="B150" s="245" t="s">
        <v>524</v>
      </c>
      <c r="C150" s="239">
        <v>41803</v>
      </c>
      <c r="D150" s="239">
        <v>41807</v>
      </c>
      <c r="E150" s="242">
        <v>87.59</v>
      </c>
      <c r="F150" s="242">
        <v>7.16</v>
      </c>
      <c r="G150" s="242">
        <v>4.75</v>
      </c>
      <c r="H150" s="243">
        <f t="shared" si="6"/>
        <v>99.5</v>
      </c>
      <c r="I150" s="244">
        <v>0.85799999999999998</v>
      </c>
      <c r="J150" s="238" t="s">
        <v>379</v>
      </c>
      <c r="L150" s="236"/>
    </row>
    <row r="151" spans="1:12">
      <c r="A151" s="241">
        <f t="shared" si="5"/>
        <v>148</v>
      </c>
      <c r="B151" s="245" t="s">
        <v>525</v>
      </c>
      <c r="C151" s="239">
        <v>41804</v>
      </c>
      <c r="D151" s="239">
        <v>41807</v>
      </c>
      <c r="E151" s="242">
        <v>87.49</v>
      </c>
      <c r="F151" s="242">
        <v>6.83</v>
      </c>
      <c r="G151" s="242">
        <v>5.18</v>
      </c>
      <c r="H151" s="243">
        <f t="shared" si="6"/>
        <v>99.5</v>
      </c>
      <c r="I151" s="244">
        <v>0.85699999999999998</v>
      </c>
      <c r="J151" s="238" t="s">
        <v>379</v>
      </c>
      <c r="L151" s="236"/>
    </row>
    <row r="152" spans="1:12">
      <c r="A152" s="241">
        <f t="shared" si="5"/>
        <v>149</v>
      </c>
      <c r="B152" s="245" t="s">
        <v>526</v>
      </c>
      <c r="C152" s="239">
        <v>41804</v>
      </c>
      <c r="D152" s="239">
        <v>41807</v>
      </c>
      <c r="E152" s="242">
        <v>88.02</v>
      </c>
      <c r="F152" s="242">
        <v>6.74</v>
      </c>
      <c r="G152" s="242">
        <v>4.74</v>
      </c>
      <c r="H152" s="243">
        <f t="shared" si="6"/>
        <v>99.499999999999986</v>
      </c>
      <c r="I152" s="244">
        <v>0.85799999999999998</v>
      </c>
      <c r="J152" s="238" t="s">
        <v>379</v>
      </c>
      <c r="L152" s="236"/>
    </row>
    <row r="153" spans="1:12">
      <c r="A153" s="241">
        <f t="shared" si="5"/>
        <v>150</v>
      </c>
      <c r="B153" s="245" t="s">
        <v>527</v>
      </c>
      <c r="C153" s="239">
        <v>41805</v>
      </c>
      <c r="D153" s="239">
        <v>41807</v>
      </c>
      <c r="E153" s="242">
        <v>88.74</v>
      </c>
      <c r="F153" s="242">
        <v>6.41</v>
      </c>
      <c r="G153" s="242">
        <v>4.34</v>
      </c>
      <c r="H153" s="243">
        <f t="shared" si="6"/>
        <v>99.49</v>
      </c>
      <c r="I153" s="244">
        <v>0.85799999999999998</v>
      </c>
      <c r="J153" s="238" t="s">
        <v>379</v>
      </c>
      <c r="L153" s="236"/>
    </row>
    <row r="154" spans="1:12">
      <c r="A154" s="241">
        <f t="shared" si="5"/>
        <v>151</v>
      </c>
      <c r="B154" s="245" t="s">
        <v>528</v>
      </c>
      <c r="C154" s="239">
        <v>41806</v>
      </c>
      <c r="D154" s="239">
        <v>41807</v>
      </c>
      <c r="E154" s="242">
        <v>88.72</v>
      </c>
      <c r="F154" s="242">
        <v>6.26</v>
      </c>
      <c r="G154" s="242">
        <v>4.5199999999999996</v>
      </c>
      <c r="H154" s="243">
        <f t="shared" si="6"/>
        <v>99.5</v>
      </c>
      <c r="I154" s="244">
        <v>0.85799999999999998</v>
      </c>
      <c r="J154" s="238" t="s">
        <v>379</v>
      </c>
      <c r="L154" s="236"/>
    </row>
    <row r="155" spans="1:12">
      <c r="A155" s="241">
        <f t="shared" si="5"/>
        <v>152</v>
      </c>
      <c r="B155" s="245" t="s">
        <v>529</v>
      </c>
      <c r="C155" s="239">
        <v>41807</v>
      </c>
      <c r="D155" s="239">
        <v>41809</v>
      </c>
      <c r="E155" s="242">
        <v>88.3</v>
      </c>
      <c r="F155" s="242">
        <v>6.82</v>
      </c>
      <c r="G155" s="242">
        <v>4.3899999999999997</v>
      </c>
      <c r="H155" s="243">
        <f t="shared" si="6"/>
        <v>99.51</v>
      </c>
      <c r="I155" s="244">
        <v>0.86</v>
      </c>
      <c r="J155" s="238" t="s">
        <v>379</v>
      </c>
      <c r="L155" s="236"/>
    </row>
    <row r="156" spans="1:12">
      <c r="A156" s="241">
        <f t="shared" si="5"/>
        <v>153</v>
      </c>
      <c r="B156" s="245" t="s">
        <v>530</v>
      </c>
      <c r="C156" s="239">
        <v>41808</v>
      </c>
      <c r="D156" s="239">
        <v>41809</v>
      </c>
      <c r="E156" s="242">
        <v>88.74</v>
      </c>
      <c r="F156" s="242">
        <v>5.96</v>
      </c>
      <c r="G156" s="242">
        <v>4.8</v>
      </c>
      <c r="H156" s="243">
        <f t="shared" si="6"/>
        <v>99.499999999999986</v>
      </c>
      <c r="I156" s="244">
        <v>0.86</v>
      </c>
      <c r="J156" s="238" t="s">
        <v>379</v>
      </c>
      <c r="L156" s="236"/>
    </row>
    <row r="157" spans="1:12">
      <c r="A157" s="241">
        <f t="shared" si="5"/>
        <v>154</v>
      </c>
      <c r="B157" s="245" t="s">
        <v>531</v>
      </c>
      <c r="C157" s="239">
        <v>41809</v>
      </c>
      <c r="D157" s="239">
        <v>41809</v>
      </c>
      <c r="E157" s="242">
        <v>88.8</v>
      </c>
      <c r="F157" s="242">
        <v>6.02</v>
      </c>
      <c r="G157" s="242">
        <v>4.68</v>
      </c>
      <c r="H157" s="243">
        <f t="shared" si="6"/>
        <v>99.5</v>
      </c>
      <c r="I157" s="244">
        <v>0.85899999999999999</v>
      </c>
      <c r="J157" s="238" t="s">
        <v>379</v>
      </c>
      <c r="L157" s="236"/>
    </row>
    <row r="158" spans="1:12">
      <c r="A158" s="241">
        <f t="shared" si="5"/>
        <v>155</v>
      </c>
      <c r="B158" s="245" t="s">
        <v>532</v>
      </c>
      <c r="C158" s="239">
        <v>41809</v>
      </c>
      <c r="D158" s="239">
        <v>41814</v>
      </c>
      <c r="E158" s="242">
        <v>88.77</v>
      </c>
      <c r="F158" s="242">
        <v>5.74</v>
      </c>
      <c r="G158" s="242">
        <v>5</v>
      </c>
      <c r="H158" s="243">
        <f t="shared" si="6"/>
        <v>99.509999999999991</v>
      </c>
      <c r="I158" s="244">
        <v>0.85799999999999998</v>
      </c>
      <c r="J158" s="238" t="s">
        <v>379</v>
      </c>
      <c r="L158" s="236"/>
    </row>
    <row r="159" spans="1:12">
      <c r="A159" s="241">
        <f t="shared" si="5"/>
        <v>156</v>
      </c>
      <c r="B159" s="245" t="s">
        <v>533</v>
      </c>
      <c r="C159" s="239">
        <v>41810</v>
      </c>
      <c r="D159" s="239">
        <v>41814</v>
      </c>
      <c r="E159" s="242">
        <v>89.06</v>
      </c>
      <c r="F159" s="242">
        <v>5.98</v>
      </c>
      <c r="G159" s="242">
        <v>4.46</v>
      </c>
      <c r="H159" s="243">
        <f t="shared" si="6"/>
        <v>99.5</v>
      </c>
      <c r="I159" s="244">
        <v>0.85799999999999998</v>
      </c>
      <c r="J159" s="238" t="s">
        <v>379</v>
      </c>
      <c r="L159" s="236"/>
    </row>
    <row r="160" spans="1:12">
      <c r="A160" s="241">
        <f t="shared" si="5"/>
        <v>157</v>
      </c>
      <c r="B160" s="245" t="s">
        <v>534</v>
      </c>
      <c r="C160" s="239">
        <v>41811</v>
      </c>
      <c r="D160" s="239">
        <v>41814</v>
      </c>
      <c r="E160" s="242">
        <v>89.27</v>
      </c>
      <c r="F160" s="242">
        <v>5.69</v>
      </c>
      <c r="G160" s="242">
        <v>4.55</v>
      </c>
      <c r="H160" s="243">
        <f t="shared" si="6"/>
        <v>99.509999999999991</v>
      </c>
      <c r="I160" s="244">
        <v>0.85799999999999998</v>
      </c>
      <c r="J160" s="238" t="s">
        <v>379</v>
      </c>
      <c r="L160" s="236"/>
    </row>
    <row r="161" spans="1:12">
      <c r="A161" s="241">
        <f t="shared" si="5"/>
        <v>158</v>
      </c>
      <c r="B161" s="245" t="s">
        <v>535</v>
      </c>
      <c r="C161" s="239">
        <v>41812</v>
      </c>
      <c r="D161" s="239">
        <v>41814</v>
      </c>
      <c r="E161" s="242">
        <v>89.56</v>
      </c>
      <c r="F161" s="242">
        <v>5.61</v>
      </c>
      <c r="G161" s="242">
        <v>4.33</v>
      </c>
      <c r="H161" s="243">
        <f t="shared" si="6"/>
        <v>99.5</v>
      </c>
      <c r="I161" s="244">
        <v>0.85699999999999998</v>
      </c>
      <c r="J161" s="238" t="s">
        <v>379</v>
      </c>
      <c r="L161" s="236"/>
    </row>
    <row r="162" spans="1:12">
      <c r="A162" s="241">
        <f t="shared" si="5"/>
        <v>159</v>
      </c>
      <c r="B162" s="245" t="s">
        <v>536</v>
      </c>
      <c r="C162" s="239">
        <v>41813</v>
      </c>
      <c r="D162" s="239">
        <v>41814</v>
      </c>
      <c r="E162" s="242">
        <v>89.29</v>
      </c>
      <c r="F162" s="242">
        <v>5.59</v>
      </c>
      <c r="G162" s="242">
        <v>4.62</v>
      </c>
      <c r="H162" s="243">
        <f t="shared" si="6"/>
        <v>99.500000000000014</v>
      </c>
      <c r="I162" s="244">
        <v>0.85799999999999998</v>
      </c>
      <c r="J162" s="238" t="s">
        <v>379</v>
      </c>
      <c r="L162" s="236"/>
    </row>
    <row r="163" spans="1:12">
      <c r="A163" s="241">
        <f t="shared" si="5"/>
        <v>160</v>
      </c>
      <c r="B163" s="245" t="s">
        <v>537</v>
      </c>
      <c r="C163" s="239">
        <v>41814</v>
      </c>
      <c r="D163" s="239">
        <v>41814</v>
      </c>
      <c r="E163" s="242">
        <v>89.62</v>
      </c>
      <c r="F163" s="242">
        <v>5.3</v>
      </c>
      <c r="G163" s="242">
        <v>4.58</v>
      </c>
      <c r="H163" s="243">
        <f t="shared" si="6"/>
        <v>99.5</v>
      </c>
      <c r="I163" s="244">
        <v>0.85799999999999998</v>
      </c>
      <c r="J163" s="238" t="s">
        <v>379</v>
      </c>
      <c r="L163" s="236"/>
    </row>
    <row r="164" spans="1:12">
      <c r="A164" s="241">
        <f t="shared" si="5"/>
        <v>161</v>
      </c>
      <c r="B164" s="245" t="s">
        <v>538</v>
      </c>
      <c r="C164" s="239">
        <v>41815</v>
      </c>
      <c r="D164" s="239">
        <v>41821</v>
      </c>
      <c r="E164" s="242">
        <v>90.05</v>
      </c>
      <c r="F164" s="242">
        <v>5.16</v>
      </c>
      <c r="G164" s="242">
        <v>4.3</v>
      </c>
      <c r="H164" s="243">
        <f t="shared" si="6"/>
        <v>99.509999999999991</v>
      </c>
      <c r="I164" s="244">
        <v>0.85899999999999999</v>
      </c>
      <c r="J164" s="238" t="s">
        <v>379</v>
      </c>
      <c r="L164" s="236"/>
    </row>
    <row r="165" spans="1:12">
      <c r="A165" s="241">
        <f t="shared" si="5"/>
        <v>162</v>
      </c>
      <c r="B165" s="245" t="s">
        <v>539</v>
      </c>
      <c r="C165" s="239">
        <v>41816</v>
      </c>
      <c r="D165" s="239">
        <v>41821</v>
      </c>
      <c r="E165" s="242">
        <v>89.77</v>
      </c>
      <c r="F165" s="242">
        <v>5.47</v>
      </c>
      <c r="G165" s="242">
        <v>4.26</v>
      </c>
      <c r="H165" s="243">
        <f t="shared" si="6"/>
        <v>99.5</v>
      </c>
      <c r="I165" s="244">
        <v>0.85899999999999999</v>
      </c>
      <c r="J165" s="238" t="s">
        <v>379</v>
      </c>
      <c r="L165" s="236"/>
    </row>
    <row r="166" spans="1:12">
      <c r="A166" s="241">
        <f t="shared" si="5"/>
        <v>163</v>
      </c>
      <c r="B166" s="245" t="s">
        <v>540</v>
      </c>
      <c r="C166" s="239">
        <v>41817</v>
      </c>
      <c r="D166" s="239">
        <v>41821</v>
      </c>
      <c r="E166" s="242">
        <v>89.09</v>
      </c>
      <c r="F166" s="242">
        <v>5.74</v>
      </c>
      <c r="G166" s="242">
        <v>4.67</v>
      </c>
      <c r="H166" s="243">
        <f t="shared" si="6"/>
        <v>99.5</v>
      </c>
      <c r="I166" s="244">
        <v>0.85899999999999999</v>
      </c>
      <c r="J166" s="238" t="s">
        <v>379</v>
      </c>
      <c r="L166" s="236"/>
    </row>
    <row r="167" spans="1:12">
      <c r="A167" s="241">
        <f t="shared" si="5"/>
        <v>164</v>
      </c>
      <c r="B167" s="245" t="s">
        <v>541</v>
      </c>
      <c r="C167" s="239">
        <v>41817</v>
      </c>
      <c r="D167" s="239">
        <v>41821</v>
      </c>
      <c r="E167" s="242">
        <v>89.04</v>
      </c>
      <c r="F167" s="242">
        <v>5.99</v>
      </c>
      <c r="G167" s="242">
        <v>4.47</v>
      </c>
      <c r="H167" s="243">
        <f t="shared" si="6"/>
        <v>99.5</v>
      </c>
      <c r="I167" s="244">
        <v>0.85799999999999998</v>
      </c>
      <c r="J167" s="238" t="s">
        <v>379</v>
      </c>
      <c r="L167" s="236"/>
    </row>
    <row r="168" spans="1:12">
      <c r="A168" s="241">
        <f t="shared" si="5"/>
        <v>165</v>
      </c>
      <c r="B168" s="245" t="s">
        <v>542</v>
      </c>
      <c r="C168" s="239">
        <v>41818</v>
      </c>
      <c r="D168" s="239">
        <v>41821</v>
      </c>
      <c r="E168" s="242">
        <v>88.74</v>
      </c>
      <c r="F168" s="242">
        <v>6.26</v>
      </c>
      <c r="G168" s="242">
        <v>4.5</v>
      </c>
      <c r="H168" s="243">
        <f t="shared" si="6"/>
        <v>99.5</v>
      </c>
      <c r="I168" s="244">
        <v>0.85799999999999998</v>
      </c>
      <c r="J168" s="238" t="s">
        <v>379</v>
      </c>
      <c r="L168" s="236"/>
    </row>
    <row r="169" spans="1:12">
      <c r="A169" s="241">
        <f t="shared" si="5"/>
        <v>166</v>
      </c>
      <c r="B169" s="245" t="s">
        <v>543</v>
      </c>
      <c r="C169" s="239">
        <v>41819</v>
      </c>
      <c r="D169" s="239">
        <v>41821</v>
      </c>
      <c r="E169" s="242">
        <v>88.81</v>
      </c>
      <c r="F169" s="242">
        <v>6.19</v>
      </c>
      <c r="G169" s="242">
        <v>4.5</v>
      </c>
      <c r="H169" s="243">
        <f t="shared" si="6"/>
        <v>99.5</v>
      </c>
      <c r="I169" s="244">
        <v>0.85799999999999998</v>
      </c>
      <c r="J169" s="238" t="s">
        <v>379</v>
      </c>
      <c r="L169" s="236"/>
    </row>
    <row r="170" spans="1:12">
      <c r="A170" s="241">
        <f t="shared" si="5"/>
        <v>167</v>
      </c>
      <c r="B170" s="245" t="s">
        <v>544</v>
      </c>
      <c r="C170" s="239">
        <v>41820</v>
      </c>
      <c r="D170" s="239">
        <v>41821</v>
      </c>
      <c r="E170" s="242">
        <v>88.8</v>
      </c>
      <c r="F170" s="242">
        <v>6.38</v>
      </c>
      <c r="G170" s="242">
        <v>4.32</v>
      </c>
      <c r="H170" s="243">
        <f t="shared" si="6"/>
        <v>99.5</v>
      </c>
      <c r="I170" s="244">
        <v>0.85799999999999998</v>
      </c>
      <c r="J170" s="238" t="s">
        <v>379</v>
      </c>
      <c r="L170" s="236"/>
    </row>
    <row r="171" spans="1:12">
      <c r="A171" s="241">
        <f t="shared" si="5"/>
        <v>168</v>
      </c>
      <c r="B171" s="245" t="s">
        <v>545</v>
      </c>
      <c r="C171" s="239">
        <v>41821</v>
      </c>
      <c r="D171" s="239">
        <v>41824</v>
      </c>
      <c r="E171" s="242">
        <v>88.45</v>
      </c>
      <c r="F171" s="242">
        <v>6.69</v>
      </c>
      <c r="G171" s="242">
        <v>4.3600000000000003</v>
      </c>
      <c r="H171" s="243">
        <f t="shared" si="6"/>
        <v>99.5</v>
      </c>
      <c r="I171" s="244">
        <v>0.85799999999999998</v>
      </c>
      <c r="J171" s="238" t="s">
        <v>379</v>
      </c>
      <c r="L171" s="236"/>
    </row>
    <row r="172" spans="1:12">
      <c r="A172" s="241">
        <f t="shared" si="5"/>
        <v>169</v>
      </c>
      <c r="B172" s="245" t="s">
        <v>546</v>
      </c>
      <c r="C172" s="239">
        <v>41822</v>
      </c>
      <c r="D172" s="239">
        <v>41824</v>
      </c>
      <c r="E172" s="242">
        <v>88.58</v>
      </c>
      <c r="F172" s="242">
        <v>6.39</v>
      </c>
      <c r="G172" s="242">
        <v>4.5199999999999996</v>
      </c>
      <c r="H172" s="243">
        <f t="shared" si="6"/>
        <v>99.49</v>
      </c>
      <c r="I172" s="244">
        <v>0.85799999999999998</v>
      </c>
      <c r="J172" s="238" t="s">
        <v>379</v>
      </c>
      <c r="L172" s="236"/>
    </row>
    <row r="173" spans="1:12">
      <c r="A173" s="241">
        <f t="shared" si="5"/>
        <v>170</v>
      </c>
      <c r="B173" s="245" t="s">
        <v>547</v>
      </c>
      <c r="C173" s="239">
        <v>41822</v>
      </c>
      <c r="D173" s="239">
        <v>41824</v>
      </c>
      <c r="E173" s="242">
        <v>87.97</v>
      </c>
      <c r="F173" s="242">
        <v>6.92</v>
      </c>
      <c r="G173" s="242">
        <v>4.6100000000000003</v>
      </c>
      <c r="H173" s="243">
        <f t="shared" si="6"/>
        <v>99.5</v>
      </c>
      <c r="I173" s="244">
        <v>0.85699999999999998</v>
      </c>
      <c r="J173" s="238" t="s">
        <v>379</v>
      </c>
      <c r="L173" s="236"/>
    </row>
    <row r="174" spans="1:12">
      <c r="A174" s="241">
        <f t="shared" si="5"/>
        <v>171</v>
      </c>
      <c r="B174" s="245" t="s">
        <v>548</v>
      </c>
      <c r="C174" s="239">
        <v>41823</v>
      </c>
      <c r="D174" s="239">
        <v>41824</v>
      </c>
      <c r="E174" s="242">
        <v>88.21</v>
      </c>
      <c r="F174" s="242">
        <v>6.99</v>
      </c>
      <c r="G174" s="242">
        <v>4.3</v>
      </c>
      <c r="H174" s="243">
        <f t="shared" si="6"/>
        <v>99.499999999999986</v>
      </c>
      <c r="I174" s="244">
        <v>0.85699999999999998</v>
      </c>
      <c r="J174" s="238" t="s">
        <v>379</v>
      </c>
      <c r="L174" s="236"/>
    </row>
    <row r="175" spans="1:12">
      <c r="A175" s="241">
        <f t="shared" si="5"/>
        <v>172</v>
      </c>
      <c r="B175" s="245" t="s">
        <v>549</v>
      </c>
      <c r="C175" s="239">
        <v>41825</v>
      </c>
      <c r="D175" s="239">
        <v>41828</v>
      </c>
      <c r="E175" s="242">
        <v>88.06</v>
      </c>
      <c r="F175" s="242">
        <v>6.89</v>
      </c>
      <c r="G175" s="242">
        <v>4.54</v>
      </c>
      <c r="H175" s="243">
        <f t="shared" si="6"/>
        <v>99.490000000000009</v>
      </c>
      <c r="I175" s="244">
        <v>0.85799999999999998</v>
      </c>
      <c r="J175" s="238" t="s">
        <v>379</v>
      </c>
      <c r="L175" s="236"/>
    </row>
    <row r="176" spans="1:12">
      <c r="A176" s="241">
        <f t="shared" si="5"/>
        <v>173</v>
      </c>
      <c r="B176" s="245" t="s">
        <v>550</v>
      </c>
      <c r="C176" s="239">
        <v>41826</v>
      </c>
      <c r="D176" s="239">
        <v>41828</v>
      </c>
      <c r="E176" s="242">
        <v>88.42</v>
      </c>
      <c r="F176" s="242">
        <v>6.67</v>
      </c>
      <c r="G176" s="242">
        <v>4.41</v>
      </c>
      <c r="H176" s="243">
        <f t="shared" si="6"/>
        <v>99.5</v>
      </c>
      <c r="I176" s="244">
        <v>0.85699999999999998</v>
      </c>
      <c r="J176" s="238" t="s">
        <v>379</v>
      </c>
      <c r="L176" s="236"/>
    </row>
    <row r="177" spans="1:12">
      <c r="A177" s="241">
        <f t="shared" si="5"/>
        <v>174</v>
      </c>
      <c r="B177" s="245" t="s">
        <v>551</v>
      </c>
      <c r="C177" s="239">
        <v>41827</v>
      </c>
      <c r="D177" s="239">
        <v>41828</v>
      </c>
      <c r="E177" s="242">
        <v>87.82</v>
      </c>
      <c r="F177" s="242">
        <v>7.1</v>
      </c>
      <c r="G177" s="242">
        <v>4.59</v>
      </c>
      <c r="H177" s="243">
        <f t="shared" si="6"/>
        <v>99.509999999999991</v>
      </c>
      <c r="I177" s="244">
        <v>0.85599999999999998</v>
      </c>
      <c r="J177" s="238" t="s">
        <v>379</v>
      </c>
      <c r="L177" s="236"/>
    </row>
    <row r="178" spans="1:12">
      <c r="A178" s="241">
        <f t="shared" si="5"/>
        <v>175</v>
      </c>
      <c r="B178" s="245" t="s">
        <v>552</v>
      </c>
      <c r="C178" s="239">
        <v>41828</v>
      </c>
      <c r="D178" s="239">
        <v>41828</v>
      </c>
      <c r="E178" s="242">
        <v>88.04</v>
      </c>
      <c r="F178" s="242">
        <v>6.9</v>
      </c>
      <c r="G178" s="242">
        <v>4.5599999999999996</v>
      </c>
      <c r="H178" s="243">
        <f t="shared" si="6"/>
        <v>99.500000000000014</v>
      </c>
      <c r="I178" s="244">
        <v>0.85699999999999998</v>
      </c>
      <c r="J178" s="238" t="s">
        <v>379</v>
      </c>
      <c r="L178" s="236"/>
    </row>
    <row r="179" spans="1:12">
      <c r="A179" s="241">
        <f t="shared" si="5"/>
        <v>176</v>
      </c>
      <c r="B179" s="245" t="s">
        <v>553</v>
      </c>
      <c r="C179" s="239">
        <v>41828</v>
      </c>
      <c r="D179" s="239">
        <v>41831</v>
      </c>
      <c r="E179" s="242">
        <v>87.89</v>
      </c>
      <c r="F179" s="242">
        <v>7.01</v>
      </c>
      <c r="G179" s="242">
        <v>4.5999999999999996</v>
      </c>
      <c r="H179" s="243">
        <f t="shared" si="6"/>
        <v>99.5</v>
      </c>
      <c r="I179" s="244">
        <v>0.85599999999999998</v>
      </c>
      <c r="J179" s="238" t="s">
        <v>379</v>
      </c>
      <c r="L179" s="236"/>
    </row>
    <row r="180" spans="1:12">
      <c r="A180" s="241">
        <f t="shared" si="5"/>
        <v>177</v>
      </c>
      <c r="B180" s="245" t="s">
        <v>554</v>
      </c>
      <c r="C180" s="239">
        <v>41829</v>
      </c>
      <c r="D180" s="239">
        <v>41831</v>
      </c>
      <c r="E180" s="242">
        <v>87.7</v>
      </c>
      <c r="F180" s="242">
        <v>7.26</v>
      </c>
      <c r="G180" s="242">
        <v>4.54</v>
      </c>
      <c r="H180" s="243">
        <f t="shared" si="6"/>
        <v>99.500000000000014</v>
      </c>
      <c r="I180" s="244">
        <v>0.85599999999999998</v>
      </c>
      <c r="J180" s="238" t="s">
        <v>379</v>
      </c>
      <c r="L180" s="236"/>
    </row>
    <row r="181" spans="1:12">
      <c r="A181" s="241">
        <f t="shared" si="5"/>
        <v>178</v>
      </c>
      <c r="B181" s="245" t="s">
        <v>555</v>
      </c>
      <c r="C181" s="239">
        <v>41830</v>
      </c>
      <c r="D181" s="239">
        <v>41831</v>
      </c>
      <c r="E181" s="242">
        <v>88.28</v>
      </c>
      <c r="F181" s="242">
        <v>6.85</v>
      </c>
      <c r="G181" s="242">
        <v>4.37</v>
      </c>
      <c r="H181" s="243">
        <f t="shared" si="6"/>
        <v>99.5</v>
      </c>
      <c r="I181" s="244">
        <v>0.85699999999999998</v>
      </c>
      <c r="J181" s="238" t="s">
        <v>379</v>
      </c>
      <c r="L181" s="236"/>
    </row>
    <row r="182" spans="1:12">
      <c r="A182" s="241">
        <f t="shared" si="5"/>
        <v>179</v>
      </c>
      <c r="B182" s="245" t="s">
        <v>556</v>
      </c>
      <c r="C182" s="239">
        <v>41831</v>
      </c>
      <c r="D182" s="239">
        <v>41834</v>
      </c>
      <c r="E182" s="242">
        <v>88.31</v>
      </c>
      <c r="F182" s="242">
        <v>6.67</v>
      </c>
      <c r="G182" s="242">
        <v>4.51</v>
      </c>
      <c r="H182" s="243">
        <f t="shared" si="6"/>
        <v>99.490000000000009</v>
      </c>
      <c r="I182" s="244">
        <v>0.85599999999999998</v>
      </c>
      <c r="J182" s="238" t="s">
        <v>379</v>
      </c>
      <c r="L182" s="236"/>
    </row>
    <row r="183" spans="1:12">
      <c r="A183" s="241">
        <f t="shared" si="5"/>
        <v>180</v>
      </c>
      <c r="B183" s="245" t="s">
        <v>557</v>
      </c>
      <c r="C183" s="239">
        <v>41832</v>
      </c>
      <c r="D183" s="239">
        <v>41834</v>
      </c>
      <c r="E183" s="242">
        <v>88.7</v>
      </c>
      <c r="F183" s="242">
        <v>6.31</v>
      </c>
      <c r="G183" s="242">
        <v>4.49</v>
      </c>
      <c r="H183" s="243">
        <f t="shared" si="6"/>
        <v>99.5</v>
      </c>
      <c r="I183" s="244">
        <v>0.85699999999999998</v>
      </c>
      <c r="J183" s="238" t="s">
        <v>379</v>
      </c>
      <c r="L183" s="236"/>
    </row>
    <row r="184" spans="1:12">
      <c r="A184" s="241">
        <f t="shared" si="5"/>
        <v>181</v>
      </c>
      <c r="B184" s="245" t="s">
        <v>558</v>
      </c>
      <c r="C184" s="239">
        <v>41834</v>
      </c>
      <c r="D184" s="239">
        <v>41834</v>
      </c>
      <c r="E184" s="242">
        <v>88.99</v>
      </c>
      <c r="F184" s="242">
        <v>5.88</v>
      </c>
      <c r="G184" s="242">
        <v>4.63</v>
      </c>
      <c r="H184" s="243">
        <f t="shared" si="6"/>
        <v>99.499999999999986</v>
      </c>
      <c r="I184" s="244">
        <v>0.85699999999999998</v>
      </c>
      <c r="J184" s="238" t="s">
        <v>379</v>
      </c>
      <c r="L184" s="236"/>
    </row>
    <row r="185" spans="1:12">
      <c r="A185" s="241">
        <f t="shared" si="5"/>
        <v>182</v>
      </c>
      <c r="B185" s="245" t="s">
        <v>559</v>
      </c>
      <c r="C185" s="239">
        <v>41835</v>
      </c>
      <c r="D185" s="239">
        <v>41836</v>
      </c>
      <c r="E185" s="242">
        <v>88.95</v>
      </c>
      <c r="F185" s="242">
        <v>5.7</v>
      </c>
      <c r="G185" s="242">
        <v>4.8499999999999996</v>
      </c>
      <c r="H185" s="243">
        <f t="shared" si="6"/>
        <v>99.5</v>
      </c>
      <c r="I185" s="244">
        <v>0.85699999999999998</v>
      </c>
      <c r="J185" s="238" t="s">
        <v>379</v>
      </c>
      <c r="L185" s="236"/>
    </row>
    <row r="186" spans="1:12">
      <c r="A186" s="241">
        <f t="shared" si="5"/>
        <v>183</v>
      </c>
      <c r="B186" s="245" t="s">
        <v>560</v>
      </c>
      <c r="C186" s="239">
        <v>41835</v>
      </c>
      <c r="D186" s="239">
        <v>41836</v>
      </c>
      <c r="E186" s="242">
        <v>89.49</v>
      </c>
      <c r="F186" s="242">
        <v>5.57</v>
      </c>
      <c r="G186" s="242">
        <v>4.4400000000000004</v>
      </c>
      <c r="H186" s="243">
        <f t="shared" si="6"/>
        <v>99.5</v>
      </c>
      <c r="I186" s="244">
        <v>0.85699999999999998</v>
      </c>
      <c r="J186" s="238" t="s">
        <v>379</v>
      </c>
      <c r="L186" s="236"/>
    </row>
    <row r="187" spans="1:12">
      <c r="A187" s="241">
        <f t="shared" si="5"/>
        <v>184</v>
      </c>
      <c r="B187" s="245" t="s">
        <v>561</v>
      </c>
      <c r="C187" s="239">
        <v>41836</v>
      </c>
      <c r="D187" s="239">
        <v>41842</v>
      </c>
      <c r="E187" s="242">
        <v>89.41</v>
      </c>
      <c r="F187" s="242">
        <v>5.54</v>
      </c>
      <c r="G187" s="242">
        <v>4.5599999999999996</v>
      </c>
      <c r="H187" s="243">
        <f t="shared" si="6"/>
        <v>99.51</v>
      </c>
      <c r="I187" s="244">
        <v>0.85599999999999998</v>
      </c>
      <c r="J187" s="238" t="s">
        <v>379</v>
      </c>
      <c r="L187" s="236"/>
    </row>
    <row r="188" spans="1:12">
      <c r="A188" s="241">
        <f t="shared" si="5"/>
        <v>185</v>
      </c>
      <c r="B188" s="245" t="s">
        <v>562</v>
      </c>
      <c r="C188" s="239">
        <v>41837</v>
      </c>
      <c r="D188" s="239">
        <v>41842</v>
      </c>
      <c r="E188" s="242">
        <v>89.38</v>
      </c>
      <c r="F188" s="242">
        <v>5.83</v>
      </c>
      <c r="G188" s="242">
        <v>4.28</v>
      </c>
      <c r="H188" s="243">
        <f t="shared" si="6"/>
        <v>99.49</v>
      </c>
      <c r="I188" s="244">
        <v>0.85699999999999998</v>
      </c>
      <c r="J188" s="238" t="s">
        <v>379</v>
      </c>
      <c r="L188" s="236"/>
    </row>
    <row r="189" spans="1:12">
      <c r="A189" s="241">
        <f t="shared" si="5"/>
        <v>186</v>
      </c>
      <c r="B189" s="245" t="s">
        <v>563</v>
      </c>
      <c r="C189" s="239">
        <v>41838</v>
      </c>
      <c r="D189" s="239">
        <v>41842</v>
      </c>
      <c r="E189" s="242">
        <v>89.45</v>
      </c>
      <c r="F189" s="242">
        <v>5.62</v>
      </c>
      <c r="G189" s="242">
        <v>4.43</v>
      </c>
      <c r="H189" s="243">
        <f t="shared" si="6"/>
        <v>99.5</v>
      </c>
      <c r="I189" s="244">
        <v>0.85699999999999998</v>
      </c>
      <c r="J189" s="238" t="s">
        <v>379</v>
      </c>
      <c r="L189" s="236"/>
    </row>
    <row r="190" spans="1:12">
      <c r="A190" s="241">
        <f t="shared" si="5"/>
        <v>187</v>
      </c>
      <c r="B190" s="245" t="s">
        <v>564</v>
      </c>
      <c r="C190" s="239">
        <v>41839</v>
      </c>
      <c r="D190" s="239">
        <v>41843</v>
      </c>
      <c r="E190" s="242">
        <v>89.66</v>
      </c>
      <c r="F190" s="242">
        <v>5.04</v>
      </c>
      <c r="G190" s="242">
        <v>4.8</v>
      </c>
      <c r="H190" s="243">
        <f t="shared" si="6"/>
        <v>99.5</v>
      </c>
      <c r="I190" s="244">
        <v>0.85699999999999998</v>
      </c>
      <c r="J190" s="238" t="s">
        <v>379</v>
      </c>
      <c r="L190" s="236"/>
    </row>
    <row r="191" spans="1:12">
      <c r="A191" s="241">
        <f t="shared" si="5"/>
        <v>188</v>
      </c>
      <c r="B191" s="245" t="s">
        <v>565</v>
      </c>
      <c r="C191" s="239">
        <v>41840</v>
      </c>
      <c r="D191" s="239">
        <v>41843</v>
      </c>
      <c r="E191" s="242">
        <v>89.36</v>
      </c>
      <c r="F191" s="242">
        <v>5.58</v>
      </c>
      <c r="G191" s="242">
        <v>4.55</v>
      </c>
      <c r="H191" s="243">
        <f t="shared" si="6"/>
        <v>99.49</v>
      </c>
      <c r="I191" s="244">
        <v>0.85699999999999998</v>
      </c>
      <c r="J191" s="238" t="s">
        <v>379</v>
      </c>
      <c r="L191" s="236"/>
    </row>
    <row r="192" spans="1:12">
      <c r="A192" s="241">
        <f t="shared" si="5"/>
        <v>189</v>
      </c>
      <c r="B192" s="245" t="s">
        <v>566</v>
      </c>
      <c r="C192" s="239">
        <v>41841</v>
      </c>
      <c r="D192" s="239">
        <v>41843</v>
      </c>
      <c r="E192" s="242">
        <v>89.47</v>
      </c>
      <c r="F192" s="242">
        <v>5.46</v>
      </c>
      <c r="G192" s="242">
        <v>4.57</v>
      </c>
      <c r="H192" s="243">
        <f t="shared" si="6"/>
        <v>99.5</v>
      </c>
      <c r="I192" s="244">
        <v>0.85699999999999998</v>
      </c>
      <c r="J192" s="238" t="s">
        <v>379</v>
      </c>
      <c r="L192" s="236"/>
    </row>
    <row r="193" spans="1:12">
      <c r="A193" s="241">
        <f t="shared" si="5"/>
        <v>190</v>
      </c>
      <c r="B193" s="245" t="s">
        <v>567</v>
      </c>
      <c r="C193" s="239">
        <v>41841</v>
      </c>
      <c r="D193" s="239">
        <v>41843</v>
      </c>
      <c r="E193" s="242">
        <v>89.35</v>
      </c>
      <c r="F193" s="242">
        <v>5.72</v>
      </c>
      <c r="G193" s="242">
        <v>4.4400000000000004</v>
      </c>
      <c r="H193" s="243">
        <f t="shared" si="6"/>
        <v>99.509999999999991</v>
      </c>
      <c r="I193" s="244">
        <v>0.85699999999999998</v>
      </c>
      <c r="J193" s="238" t="s">
        <v>379</v>
      </c>
      <c r="L193" s="236"/>
    </row>
    <row r="194" spans="1:12">
      <c r="A194" s="241">
        <f t="shared" si="5"/>
        <v>191</v>
      </c>
      <c r="B194" s="245" t="s">
        <v>568</v>
      </c>
      <c r="C194" s="239">
        <v>41842</v>
      </c>
      <c r="D194" s="239">
        <v>41845</v>
      </c>
      <c r="E194" s="242">
        <v>89.48</v>
      </c>
      <c r="F194" s="242">
        <v>5.7</v>
      </c>
      <c r="G194" s="242">
        <v>4.32</v>
      </c>
      <c r="H194" s="243">
        <f t="shared" si="6"/>
        <v>99.5</v>
      </c>
      <c r="I194" s="244">
        <v>0.85899999999999999</v>
      </c>
      <c r="J194" s="238" t="s">
        <v>379</v>
      </c>
      <c r="L194" s="236"/>
    </row>
    <row r="195" spans="1:12">
      <c r="A195" s="241">
        <f t="shared" si="5"/>
        <v>192</v>
      </c>
      <c r="B195" s="245" t="s">
        <v>569</v>
      </c>
      <c r="C195" s="239">
        <v>41844</v>
      </c>
      <c r="D195" s="239">
        <v>41845</v>
      </c>
      <c r="E195" s="242">
        <v>89.13</v>
      </c>
      <c r="F195" s="242">
        <v>5.96</v>
      </c>
      <c r="G195" s="242">
        <v>4.41</v>
      </c>
      <c r="H195" s="243">
        <f t="shared" si="6"/>
        <v>99.499999999999986</v>
      </c>
      <c r="I195" s="244">
        <v>0.85799999999999998</v>
      </c>
      <c r="J195" s="238" t="s">
        <v>379</v>
      </c>
      <c r="L195" s="236"/>
    </row>
    <row r="196" spans="1:12">
      <c r="A196" s="241">
        <f t="shared" si="5"/>
        <v>193</v>
      </c>
      <c r="B196" s="245" t="s">
        <v>570</v>
      </c>
      <c r="C196" s="239">
        <v>41844</v>
      </c>
      <c r="D196" s="239">
        <v>41845</v>
      </c>
      <c r="E196" s="242">
        <v>89.19</v>
      </c>
      <c r="F196" s="242">
        <v>5.76</v>
      </c>
      <c r="G196" s="242">
        <v>4.55</v>
      </c>
      <c r="H196" s="243">
        <f t="shared" si="6"/>
        <v>99.5</v>
      </c>
      <c r="I196" s="244">
        <v>0.85799999999999998</v>
      </c>
      <c r="J196" s="238" t="s">
        <v>379</v>
      </c>
      <c r="L196" s="236"/>
    </row>
    <row r="197" spans="1:12">
      <c r="A197" s="241">
        <f t="shared" si="5"/>
        <v>194</v>
      </c>
      <c r="B197" s="245" t="s">
        <v>571</v>
      </c>
      <c r="C197" s="239">
        <v>41845</v>
      </c>
      <c r="D197" s="239">
        <v>41849</v>
      </c>
      <c r="E197" s="242">
        <v>88.45</v>
      </c>
      <c r="F197" s="242">
        <v>6.44</v>
      </c>
      <c r="G197" s="242">
        <v>4.6100000000000003</v>
      </c>
      <c r="H197" s="243">
        <f t="shared" si="6"/>
        <v>99.5</v>
      </c>
      <c r="I197" s="244">
        <v>0.85599999999999998</v>
      </c>
      <c r="J197" s="238" t="s">
        <v>379</v>
      </c>
      <c r="L197" s="236"/>
    </row>
    <row r="198" spans="1:12">
      <c r="A198" s="241">
        <f t="shared" ref="A198:A261" si="7">A197+1</f>
        <v>195</v>
      </c>
      <c r="B198" s="245" t="s">
        <v>572</v>
      </c>
      <c r="C198" s="239">
        <v>41846</v>
      </c>
      <c r="D198" s="239">
        <v>41849</v>
      </c>
      <c r="E198" s="242">
        <v>88.63</v>
      </c>
      <c r="F198" s="242">
        <v>6.53</v>
      </c>
      <c r="G198" s="242">
        <v>4.34</v>
      </c>
      <c r="H198" s="243">
        <f t="shared" si="6"/>
        <v>99.5</v>
      </c>
      <c r="I198" s="244">
        <v>0.85699999999999998</v>
      </c>
      <c r="J198" s="238" t="s">
        <v>379</v>
      </c>
      <c r="L198" s="236"/>
    </row>
    <row r="199" spans="1:12">
      <c r="A199" s="241">
        <f t="shared" si="7"/>
        <v>196</v>
      </c>
      <c r="B199" s="245" t="s">
        <v>573</v>
      </c>
      <c r="C199" s="239">
        <v>41847</v>
      </c>
      <c r="D199" s="239">
        <v>41849</v>
      </c>
      <c r="E199" s="242">
        <v>88.73</v>
      </c>
      <c r="F199" s="242">
        <v>6.31</v>
      </c>
      <c r="G199" s="242">
        <v>4.46</v>
      </c>
      <c r="H199" s="243">
        <f t="shared" si="6"/>
        <v>99.5</v>
      </c>
      <c r="I199" s="244">
        <v>0.85599999999999998</v>
      </c>
      <c r="J199" s="238" t="s">
        <v>379</v>
      </c>
      <c r="L199" s="236"/>
    </row>
    <row r="200" spans="1:12">
      <c r="A200" s="241">
        <f t="shared" si="7"/>
        <v>197</v>
      </c>
      <c r="B200" s="245" t="s">
        <v>574</v>
      </c>
      <c r="C200" s="239">
        <v>41848</v>
      </c>
      <c r="D200" s="239">
        <v>41849</v>
      </c>
      <c r="E200" s="242">
        <v>88.91</v>
      </c>
      <c r="F200" s="242">
        <v>6.22</v>
      </c>
      <c r="G200" s="242">
        <v>4.37</v>
      </c>
      <c r="H200" s="243">
        <f t="shared" si="6"/>
        <v>99.5</v>
      </c>
      <c r="I200" s="244">
        <v>0.85699999999999998</v>
      </c>
      <c r="J200" s="238" t="s">
        <v>379</v>
      </c>
      <c r="L200" s="236"/>
    </row>
    <row r="201" spans="1:12">
      <c r="A201" s="241">
        <f t="shared" si="7"/>
        <v>198</v>
      </c>
      <c r="B201" s="245" t="s">
        <v>575</v>
      </c>
      <c r="C201" s="239">
        <v>41849</v>
      </c>
      <c r="D201" s="239">
        <v>41849</v>
      </c>
      <c r="E201" s="242">
        <v>88.86</v>
      </c>
      <c r="F201" s="242">
        <v>6.21</v>
      </c>
      <c r="G201" s="242">
        <v>4.43</v>
      </c>
      <c r="H201" s="243">
        <f t="shared" si="6"/>
        <v>99.5</v>
      </c>
      <c r="I201" s="244">
        <v>0.85599999999999998</v>
      </c>
      <c r="J201" s="238" t="s">
        <v>379</v>
      </c>
      <c r="L201" s="236"/>
    </row>
    <row r="202" spans="1:12">
      <c r="A202" s="241">
        <f t="shared" si="7"/>
        <v>199</v>
      </c>
      <c r="B202" s="245" t="s">
        <v>576</v>
      </c>
      <c r="C202" s="239">
        <v>41849</v>
      </c>
      <c r="D202" s="239">
        <v>41852</v>
      </c>
      <c r="E202" s="242">
        <v>89.11</v>
      </c>
      <c r="F202" s="242">
        <v>5.75</v>
      </c>
      <c r="G202" s="242">
        <v>4.6399999999999997</v>
      </c>
      <c r="H202" s="243">
        <f t="shared" si="6"/>
        <v>99.5</v>
      </c>
      <c r="I202" s="244">
        <v>0.85599999999999998</v>
      </c>
      <c r="J202" s="238" t="s">
        <v>379</v>
      </c>
      <c r="L202" s="236"/>
    </row>
    <row r="203" spans="1:12">
      <c r="A203" s="241">
        <f t="shared" si="7"/>
        <v>200</v>
      </c>
      <c r="B203" s="245" t="s">
        <v>577</v>
      </c>
      <c r="C203" s="239">
        <v>41850</v>
      </c>
      <c r="D203" s="239">
        <v>41852</v>
      </c>
      <c r="E203" s="242">
        <v>89.08</v>
      </c>
      <c r="F203" s="242">
        <v>5.59</v>
      </c>
      <c r="G203" s="242">
        <v>4.83</v>
      </c>
      <c r="H203" s="243">
        <f t="shared" si="6"/>
        <v>99.5</v>
      </c>
      <c r="I203" s="244">
        <v>0.85699999999999998</v>
      </c>
      <c r="J203" s="238" t="s">
        <v>379</v>
      </c>
      <c r="L203" s="236"/>
    </row>
    <row r="204" spans="1:12">
      <c r="A204" s="241">
        <f t="shared" si="7"/>
        <v>201</v>
      </c>
      <c r="B204" s="245" t="s">
        <v>578</v>
      </c>
      <c r="C204" s="239">
        <v>41851</v>
      </c>
      <c r="D204" s="239">
        <v>41852</v>
      </c>
      <c r="E204" s="242">
        <v>89.26</v>
      </c>
      <c r="F204" s="242">
        <v>5.68</v>
      </c>
      <c r="G204" s="242">
        <v>4.5599999999999996</v>
      </c>
      <c r="H204" s="243">
        <f t="shared" si="6"/>
        <v>99.5</v>
      </c>
      <c r="I204" s="244">
        <v>0.85699999999999998</v>
      </c>
      <c r="J204" s="238" t="s">
        <v>379</v>
      </c>
      <c r="L204" s="236"/>
    </row>
    <row r="205" spans="1:12">
      <c r="A205" s="241">
        <f t="shared" si="7"/>
        <v>202</v>
      </c>
      <c r="B205" s="245" t="s">
        <v>579</v>
      </c>
      <c r="C205" s="239">
        <v>41852</v>
      </c>
      <c r="D205" s="239">
        <v>41857</v>
      </c>
      <c r="E205" s="242">
        <v>89.3</v>
      </c>
      <c r="F205" s="242">
        <v>5.71</v>
      </c>
      <c r="G205" s="242">
        <v>4.49</v>
      </c>
      <c r="H205" s="243">
        <f t="shared" si="6"/>
        <v>99.499999999999986</v>
      </c>
      <c r="I205" s="244">
        <v>0.85699999999999998</v>
      </c>
      <c r="J205" s="238" t="s">
        <v>379</v>
      </c>
      <c r="L205" s="236"/>
    </row>
    <row r="206" spans="1:12">
      <c r="A206" s="241">
        <f t="shared" si="7"/>
        <v>203</v>
      </c>
      <c r="B206" s="245" t="s">
        <v>580</v>
      </c>
      <c r="C206" s="239">
        <v>41853</v>
      </c>
      <c r="D206" s="239">
        <v>41857</v>
      </c>
      <c r="E206" s="242">
        <v>89.28</v>
      </c>
      <c r="F206" s="242">
        <v>5.76</v>
      </c>
      <c r="G206" s="242">
        <v>4.46</v>
      </c>
      <c r="H206" s="243">
        <f t="shared" si="6"/>
        <v>99.5</v>
      </c>
      <c r="I206" s="244">
        <v>0.85699999999999998</v>
      </c>
      <c r="J206" s="238" t="s">
        <v>379</v>
      </c>
      <c r="L206" s="236"/>
    </row>
    <row r="207" spans="1:12">
      <c r="A207" s="241">
        <f t="shared" si="7"/>
        <v>204</v>
      </c>
      <c r="B207" s="245" t="s">
        <v>581</v>
      </c>
      <c r="C207" s="239">
        <v>41854</v>
      </c>
      <c r="D207" s="239">
        <v>41857</v>
      </c>
      <c r="E207" s="242">
        <v>89.18</v>
      </c>
      <c r="F207" s="242">
        <v>5.42</v>
      </c>
      <c r="G207" s="242">
        <v>4.91</v>
      </c>
      <c r="H207" s="243">
        <f t="shared" ref="H207:H270" si="8">SUM(E207:G207)</f>
        <v>99.51</v>
      </c>
      <c r="I207" s="244">
        <v>0.85699999999999998</v>
      </c>
      <c r="J207" s="238" t="s">
        <v>379</v>
      </c>
      <c r="L207" s="236"/>
    </row>
    <row r="208" spans="1:12">
      <c r="A208" s="241">
        <f t="shared" si="7"/>
        <v>205</v>
      </c>
      <c r="B208" s="245" t="s">
        <v>582</v>
      </c>
      <c r="C208" s="239">
        <v>41854</v>
      </c>
      <c r="D208" s="239">
        <v>41857</v>
      </c>
      <c r="E208" s="242">
        <v>88.91</v>
      </c>
      <c r="F208" s="242">
        <v>5.79</v>
      </c>
      <c r="G208" s="242">
        <v>4.8</v>
      </c>
      <c r="H208" s="243">
        <f t="shared" si="8"/>
        <v>99.5</v>
      </c>
      <c r="I208" s="244">
        <v>0.85699999999999998</v>
      </c>
      <c r="J208" s="238" t="s">
        <v>379</v>
      </c>
      <c r="L208" s="236"/>
    </row>
    <row r="209" spans="1:12">
      <c r="A209" s="241">
        <f t="shared" si="7"/>
        <v>206</v>
      </c>
      <c r="B209" s="245" t="s">
        <v>583</v>
      </c>
      <c r="C209" s="239">
        <v>41855</v>
      </c>
      <c r="D209" s="239">
        <v>41857</v>
      </c>
      <c r="E209" s="242">
        <v>89.6</v>
      </c>
      <c r="F209" s="242">
        <v>5.56</v>
      </c>
      <c r="G209" s="242">
        <v>4.34</v>
      </c>
      <c r="H209" s="243">
        <f t="shared" si="8"/>
        <v>99.5</v>
      </c>
      <c r="I209" s="244">
        <v>0.85699999999999998</v>
      </c>
      <c r="J209" s="238" t="s">
        <v>379</v>
      </c>
      <c r="L209" s="236"/>
    </row>
    <row r="210" spans="1:12">
      <c r="A210" s="241">
        <f t="shared" si="7"/>
        <v>207</v>
      </c>
      <c r="B210" s="245" t="s">
        <v>584</v>
      </c>
      <c r="C210" s="239">
        <v>41856</v>
      </c>
      <c r="D210" s="239">
        <v>41859</v>
      </c>
      <c r="E210" s="242">
        <v>89.17</v>
      </c>
      <c r="F210" s="242">
        <v>5.79</v>
      </c>
      <c r="G210" s="242">
        <v>4.53</v>
      </c>
      <c r="H210" s="243">
        <f t="shared" si="8"/>
        <v>99.490000000000009</v>
      </c>
      <c r="I210" s="244">
        <v>0.85699999999999998</v>
      </c>
      <c r="J210" s="238" t="s">
        <v>379</v>
      </c>
      <c r="L210" s="236"/>
    </row>
    <row r="211" spans="1:12">
      <c r="A211" s="241">
        <f t="shared" si="7"/>
        <v>208</v>
      </c>
      <c r="B211" s="245" t="s">
        <v>585</v>
      </c>
      <c r="C211" s="239">
        <v>41857</v>
      </c>
      <c r="D211" s="239">
        <v>41859</v>
      </c>
      <c r="E211" s="242">
        <v>89.81</v>
      </c>
      <c r="F211" s="242">
        <v>5.22</v>
      </c>
      <c r="G211" s="242">
        <v>4.47</v>
      </c>
      <c r="H211" s="243">
        <f t="shared" si="8"/>
        <v>99.5</v>
      </c>
      <c r="I211" s="244">
        <v>0.85699999999999998</v>
      </c>
      <c r="J211" s="238" t="s">
        <v>379</v>
      </c>
      <c r="L211" s="236"/>
    </row>
    <row r="212" spans="1:12">
      <c r="A212" s="241">
        <f t="shared" si="7"/>
        <v>209</v>
      </c>
      <c r="B212" s="245" t="s">
        <v>586</v>
      </c>
      <c r="C212" s="239">
        <v>41858</v>
      </c>
      <c r="D212" s="239">
        <v>41859</v>
      </c>
      <c r="E212" s="242">
        <v>90.2</v>
      </c>
      <c r="F212" s="242">
        <v>4.8499999999999996</v>
      </c>
      <c r="G212" s="242">
        <v>4.45</v>
      </c>
      <c r="H212" s="243">
        <f t="shared" si="8"/>
        <v>99.5</v>
      </c>
      <c r="I212" s="244">
        <v>0.85699999999999998</v>
      </c>
      <c r="J212" s="238" t="s">
        <v>379</v>
      </c>
      <c r="L212" s="236"/>
    </row>
    <row r="213" spans="1:12">
      <c r="A213" s="241">
        <f t="shared" si="7"/>
        <v>210</v>
      </c>
      <c r="B213" s="245" t="s">
        <v>587</v>
      </c>
      <c r="C213" s="239">
        <v>41859</v>
      </c>
      <c r="D213" s="239">
        <v>41859</v>
      </c>
      <c r="E213" s="242">
        <v>90.29</v>
      </c>
      <c r="F213" s="242">
        <v>4.74</v>
      </c>
      <c r="G213" s="242">
        <v>4.47</v>
      </c>
      <c r="H213" s="243">
        <f t="shared" si="8"/>
        <v>99.5</v>
      </c>
      <c r="I213" s="244">
        <v>0.85799999999999998</v>
      </c>
      <c r="J213" s="238" t="s">
        <v>379</v>
      </c>
      <c r="L213" s="236"/>
    </row>
    <row r="214" spans="1:12">
      <c r="A214" s="241">
        <f t="shared" si="7"/>
        <v>211</v>
      </c>
      <c r="B214" s="245" t="s">
        <v>588</v>
      </c>
      <c r="C214" s="239">
        <v>41859</v>
      </c>
      <c r="D214" s="239">
        <v>41863</v>
      </c>
      <c r="E214" s="242">
        <v>89.92</v>
      </c>
      <c r="F214" s="242">
        <v>4.37</v>
      </c>
      <c r="G214" s="242">
        <v>5.21</v>
      </c>
      <c r="H214" s="243">
        <f t="shared" si="8"/>
        <v>99.5</v>
      </c>
      <c r="I214" s="244">
        <v>0.85699999999999998</v>
      </c>
      <c r="J214" s="238" t="s">
        <v>379</v>
      </c>
      <c r="L214" s="236"/>
    </row>
    <row r="215" spans="1:12">
      <c r="A215" s="241">
        <f t="shared" si="7"/>
        <v>212</v>
      </c>
      <c r="B215" s="245" t="s">
        <v>589</v>
      </c>
      <c r="C215" s="239">
        <v>41860</v>
      </c>
      <c r="D215" s="239">
        <v>41863</v>
      </c>
      <c r="E215" s="242">
        <v>89.86</v>
      </c>
      <c r="F215" s="242">
        <v>4.55</v>
      </c>
      <c r="G215" s="242">
        <v>5.09</v>
      </c>
      <c r="H215" s="243">
        <f t="shared" si="8"/>
        <v>99.5</v>
      </c>
      <c r="I215" s="244">
        <v>0.85699999999999998</v>
      </c>
      <c r="J215" s="238" t="s">
        <v>379</v>
      </c>
      <c r="L215" s="236"/>
    </row>
    <row r="216" spans="1:12">
      <c r="A216" s="241">
        <f t="shared" si="7"/>
        <v>213</v>
      </c>
      <c r="B216" s="245" t="s">
        <v>590</v>
      </c>
      <c r="C216" s="239">
        <v>41861</v>
      </c>
      <c r="D216" s="239">
        <v>41863</v>
      </c>
      <c r="E216" s="242">
        <v>90.21</v>
      </c>
      <c r="F216" s="242">
        <v>4.22</v>
      </c>
      <c r="G216" s="242">
        <v>5.07</v>
      </c>
      <c r="H216" s="243">
        <f t="shared" si="8"/>
        <v>99.5</v>
      </c>
      <c r="I216" s="244">
        <v>0.85699999999999998</v>
      </c>
      <c r="J216" s="238" t="s">
        <v>379</v>
      </c>
      <c r="L216" s="236"/>
    </row>
    <row r="217" spans="1:12">
      <c r="A217" s="241">
        <f t="shared" si="7"/>
        <v>214</v>
      </c>
      <c r="B217" s="245" t="s">
        <v>591</v>
      </c>
      <c r="C217" s="239">
        <v>41862</v>
      </c>
      <c r="D217" s="239">
        <v>41863</v>
      </c>
      <c r="E217" s="242">
        <v>90.14</v>
      </c>
      <c r="F217" s="242">
        <v>4.4800000000000004</v>
      </c>
      <c r="G217" s="242">
        <v>4.88</v>
      </c>
      <c r="H217" s="243">
        <f t="shared" si="8"/>
        <v>99.5</v>
      </c>
      <c r="I217" s="244">
        <v>0.85699999999999998</v>
      </c>
      <c r="J217" s="238" t="s">
        <v>379</v>
      </c>
      <c r="L217" s="236"/>
    </row>
    <row r="218" spans="1:12">
      <c r="A218" s="241">
        <f t="shared" si="7"/>
        <v>215</v>
      </c>
      <c r="B218" s="245" t="s">
        <v>592</v>
      </c>
      <c r="C218" s="239">
        <v>41863</v>
      </c>
      <c r="D218" s="239">
        <v>41865</v>
      </c>
      <c r="E218" s="242">
        <v>89.66</v>
      </c>
      <c r="F218" s="242">
        <v>5.14</v>
      </c>
      <c r="G218" s="242">
        <v>4.7</v>
      </c>
      <c r="H218" s="243">
        <f t="shared" si="8"/>
        <v>99.5</v>
      </c>
      <c r="I218" s="244">
        <v>0.85699999999999998</v>
      </c>
      <c r="J218" s="238" t="s">
        <v>379</v>
      </c>
      <c r="L218" s="236"/>
    </row>
    <row r="219" spans="1:12">
      <c r="A219" s="241">
        <f t="shared" si="7"/>
        <v>216</v>
      </c>
      <c r="B219" s="245" t="s">
        <v>593</v>
      </c>
      <c r="C219" s="239">
        <v>41864</v>
      </c>
      <c r="D219" s="239">
        <v>41865</v>
      </c>
      <c r="E219" s="242">
        <v>90.56</v>
      </c>
      <c r="F219" s="242">
        <v>4.57</v>
      </c>
      <c r="G219" s="242">
        <v>4.3600000000000003</v>
      </c>
      <c r="H219" s="243">
        <f t="shared" si="8"/>
        <v>99.49</v>
      </c>
      <c r="I219" s="244">
        <v>0.85899999999999999</v>
      </c>
      <c r="J219" s="238" t="s">
        <v>379</v>
      </c>
      <c r="L219" s="236"/>
    </row>
    <row r="220" spans="1:12">
      <c r="A220" s="241">
        <f t="shared" si="7"/>
        <v>217</v>
      </c>
      <c r="B220" s="245" t="s">
        <v>594</v>
      </c>
      <c r="C220" s="239">
        <v>41865</v>
      </c>
      <c r="D220" s="239">
        <v>41865</v>
      </c>
      <c r="E220" s="242">
        <v>90.73</v>
      </c>
      <c r="F220" s="242">
        <v>3.91</v>
      </c>
      <c r="G220" s="242">
        <v>4.84</v>
      </c>
      <c r="H220" s="243">
        <f t="shared" si="8"/>
        <v>99.48</v>
      </c>
      <c r="I220" s="244">
        <v>0.85699999999999998</v>
      </c>
      <c r="J220" s="238" t="s">
        <v>379</v>
      </c>
      <c r="L220" s="236"/>
    </row>
    <row r="221" spans="1:12">
      <c r="A221" s="241">
        <f t="shared" si="7"/>
        <v>218</v>
      </c>
      <c r="B221" s="245" t="s">
        <v>595</v>
      </c>
      <c r="C221" s="239">
        <v>41866</v>
      </c>
      <c r="D221" s="239">
        <v>41870</v>
      </c>
      <c r="E221" s="242">
        <v>90.66</v>
      </c>
      <c r="F221" s="242">
        <v>3.93</v>
      </c>
      <c r="G221" s="242">
        <v>4.91</v>
      </c>
      <c r="H221" s="243">
        <f t="shared" si="8"/>
        <v>99.5</v>
      </c>
      <c r="I221" s="244">
        <v>0.85799999999999998</v>
      </c>
      <c r="J221" s="238" t="s">
        <v>379</v>
      </c>
      <c r="L221" s="236"/>
    </row>
    <row r="222" spans="1:12">
      <c r="A222" s="241">
        <f t="shared" si="7"/>
        <v>219</v>
      </c>
      <c r="B222" s="245" t="s">
        <v>596</v>
      </c>
      <c r="C222" s="239">
        <v>41866</v>
      </c>
      <c r="D222" s="239">
        <v>41870</v>
      </c>
      <c r="E222" s="242">
        <v>90.25</v>
      </c>
      <c r="F222" s="242">
        <v>4.5599999999999996</v>
      </c>
      <c r="G222" s="242">
        <v>4.6900000000000004</v>
      </c>
      <c r="H222" s="243">
        <f t="shared" si="8"/>
        <v>99.5</v>
      </c>
      <c r="I222" s="244">
        <v>0.85699999999999998</v>
      </c>
      <c r="J222" s="238" t="s">
        <v>379</v>
      </c>
      <c r="L222" s="236"/>
    </row>
    <row r="223" spans="1:12">
      <c r="A223" s="241">
        <f t="shared" si="7"/>
        <v>220</v>
      </c>
      <c r="B223" s="245" t="s">
        <v>597</v>
      </c>
      <c r="C223" s="239">
        <v>41867</v>
      </c>
      <c r="D223" s="239">
        <v>41870</v>
      </c>
      <c r="E223" s="242">
        <v>90.23</v>
      </c>
      <c r="F223" s="242">
        <v>4.58</v>
      </c>
      <c r="G223" s="242">
        <v>4.68</v>
      </c>
      <c r="H223" s="243">
        <f t="shared" si="8"/>
        <v>99.490000000000009</v>
      </c>
      <c r="I223" s="244">
        <v>0.85799999999999998</v>
      </c>
      <c r="J223" s="238" t="s">
        <v>379</v>
      </c>
      <c r="L223" s="236"/>
    </row>
    <row r="224" spans="1:12">
      <c r="A224" s="241">
        <f t="shared" si="7"/>
        <v>221</v>
      </c>
      <c r="B224" s="245" t="s">
        <v>598</v>
      </c>
      <c r="C224" s="239">
        <v>41868</v>
      </c>
      <c r="D224" s="239">
        <v>41870</v>
      </c>
      <c r="E224" s="242">
        <v>90.42</v>
      </c>
      <c r="F224" s="242">
        <v>4.37</v>
      </c>
      <c r="G224" s="242">
        <v>4.71</v>
      </c>
      <c r="H224" s="243">
        <f t="shared" si="8"/>
        <v>99.5</v>
      </c>
      <c r="I224" s="244">
        <v>0.85799999999999998</v>
      </c>
      <c r="J224" s="238" t="s">
        <v>379</v>
      </c>
      <c r="L224" s="236"/>
    </row>
    <row r="225" spans="1:12">
      <c r="A225" s="241">
        <f t="shared" si="7"/>
        <v>222</v>
      </c>
      <c r="B225" s="245" t="s">
        <v>599</v>
      </c>
      <c r="C225" s="239">
        <v>41869</v>
      </c>
      <c r="D225" s="239">
        <v>41870</v>
      </c>
      <c r="E225" s="242">
        <v>90.05</v>
      </c>
      <c r="F225" s="242">
        <v>4.6399999999999997</v>
      </c>
      <c r="G225" s="242">
        <v>4.8099999999999996</v>
      </c>
      <c r="H225" s="243">
        <f t="shared" si="8"/>
        <v>99.5</v>
      </c>
      <c r="I225" s="244">
        <v>0.85699999999999998</v>
      </c>
      <c r="J225" s="238" t="s">
        <v>379</v>
      </c>
      <c r="L225" s="236"/>
    </row>
    <row r="226" spans="1:12">
      <c r="A226" s="241">
        <f t="shared" si="7"/>
        <v>223</v>
      </c>
      <c r="B226" s="245" t="s">
        <v>600</v>
      </c>
      <c r="C226" s="239">
        <v>41870</v>
      </c>
      <c r="D226" s="239">
        <v>41871</v>
      </c>
      <c r="E226" s="242">
        <v>90.27</v>
      </c>
      <c r="F226" s="242">
        <v>4.2</v>
      </c>
      <c r="G226" s="242">
        <v>5.03</v>
      </c>
      <c r="H226" s="243">
        <f t="shared" si="8"/>
        <v>99.5</v>
      </c>
      <c r="I226" s="244">
        <v>0.85699999999999998</v>
      </c>
      <c r="J226" s="238" t="s">
        <v>379</v>
      </c>
      <c r="L226" s="236"/>
    </row>
    <row r="227" spans="1:12">
      <c r="A227" s="241">
        <f t="shared" si="7"/>
        <v>224</v>
      </c>
      <c r="B227" s="245" t="s">
        <v>601</v>
      </c>
      <c r="C227" s="239">
        <v>41871</v>
      </c>
      <c r="D227" s="239">
        <v>41871</v>
      </c>
      <c r="E227" s="242">
        <v>89.98</v>
      </c>
      <c r="F227" s="242">
        <v>4.3600000000000003</v>
      </c>
      <c r="G227" s="242">
        <v>5.16</v>
      </c>
      <c r="H227" s="243">
        <f t="shared" si="8"/>
        <v>99.5</v>
      </c>
      <c r="I227" s="244">
        <v>0.85799999999999998</v>
      </c>
      <c r="J227" s="238" t="s">
        <v>379</v>
      </c>
      <c r="L227" s="236"/>
    </row>
    <row r="228" spans="1:12">
      <c r="A228" s="241">
        <f t="shared" si="7"/>
        <v>225</v>
      </c>
      <c r="B228" s="245" t="s">
        <v>602</v>
      </c>
      <c r="C228" s="239">
        <v>41872</v>
      </c>
      <c r="D228" s="239">
        <v>41876</v>
      </c>
      <c r="E228" s="242">
        <v>89.75</v>
      </c>
      <c r="F228" s="242">
        <v>4.83</v>
      </c>
      <c r="G228" s="242">
        <v>4.92</v>
      </c>
      <c r="H228" s="243">
        <f t="shared" si="8"/>
        <v>99.5</v>
      </c>
      <c r="I228" s="244">
        <v>0.85599999999999998</v>
      </c>
      <c r="J228" s="238" t="s">
        <v>379</v>
      </c>
      <c r="L228" s="236"/>
    </row>
    <row r="229" spans="1:12">
      <c r="A229" s="241">
        <f t="shared" si="7"/>
        <v>226</v>
      </c>
      <c r="B229" s="245" t="s">
        <v>603</v>
      </c>
      <c r="C229" s="239">
        <v>41873</v>
      </c>
      <c r="D229" s="239">
        <v>41876</v>
      </c>
      <c r="E229" s="242">
        <v>90.15</v>
      </c>
      <c r="F229" s="242">
        <v>4.37</v>
      </c>
      <c r="G229" s="242">
        <v>4.9800000000000004</v>
      </c>
      <c r="H229" s="243">
        <f t="shared" si="8"/>
        <v>99.500000000000014</v>
      </c>
      <c r="I229" s="244">
        <v>0.85699999999999998</v>
      </c>
      <c r="J229" s="238" t="s">
        <v>379</v>
      </c>
      <c r="L229" s="236"/>
    </row>
    <row r="230" spans="1:12">
      <c r="A230" s="241">
        <f t="shared" si="7"/>
        <v>227</v>
      </c>
      <c r="B230" s="245" t="s">
        <v>604</v>
      </c>
      <c r="C230" s="239">
        <v>41874</v>
      </c>
      <c r="D230" s="239">
        <v>41876</v>
      </c>
      <c r="E230" s="242">
        <v>89.63</v>
      </c>
      <c r="F230" s="242">
        <v>5.24</v>
      </c>
      <c r="G230" s="242">
        <v>4.63</v>
      </c>
      <c r="H230" s="243">
        <f t="shared" si="8"/>
        <v>99.499999999999986</v>
      </c>
      <c r="I230" s="244">
        <v>0.85599999999999998</v>
      </c>
      <c r="J230" s="238" t="s">
        <v>379</v>
      </c>
      <c r="L230" s="236"/>
    </row>
    <row r="231" spans="1:12">
      <c r="A231" s="241">
        <f t="shared" si="7"/>
        <v>228</v>
      </c>
      <c r="B231" s="245" t="s">
        <v>605</v>
      </c>
      <c r="C231" s="239">
        <v>41875</v>
      </c>
      <c r="D231" s="239">
        <v>41876</v>
      </c>
      <c r="E231" s="242">
        <v>89.64</v>
      </c>
      <c r="F231" s="242">
        <v>4.88</v>
      </c>
      <c r="G231" s="242">
        <v>4.9800000000000004</v>
      </c>
      <c r="H231" s="243">
        <f t="shared" si="8"/>
        <v>99.5</v>
      </c>
      <c r="I231" s="244">
        <v>0.85699999999999998</v>
      </c>
      <c r="J231" s="238" t="s">
        <v>379</v>
      </c>
      <c r="L231" s="236"/>
    </row>
    <row r="232" spans="1:12">
      <c r="A232" s="241">
        <f t="shared" si="7"/>
        <v>229</v>
      </c>
      <c r="B232" s="245" t="s">
        <v>606</v>
      </c>
      <c r="C232" s="239">
        <v>41876</v>
      </c>
      <c r="D232" s="239">
        <v>41879</v>
      </c>
      <c r="E232" s="242">
        <v>89.11</v>
      </c>
      <c r="F232" s="242">
        <v>5.44</v>
      </c>
      <c r="G232" s="242">
        <v>4.9400000000000004</v>
      </c>
      <c r="H232" s="243">
        <f t="shared" si="8"/>
        <v>99.49</v>
      </c>
      <c r="I232" s="244">
        <v>0.85699999999999998</v>
      </c>
      <c r="J232" s="238" t="s">
        <v>379</v>
      </c>
      <c r="L232" s="236"/>
    </row>
    <row r="233" spans="1:12">
      <c r="A233" s="241">
        <f t="shared" si="7"/>
        <v>230</v>
      </c>
      <c r="B233" s="245" t="s">
        <v>607</v>
      </c>
      <c r="C233" s="239">
        <v>41877</v>
      </c>
      <c r="D233" s="239">
        <v>41879</v>
      </c>
      <c r="E233" s="242">
        <v>88.9</v>
      </c>
      <c r="F233" s="242">
        <v>5.45</v>
      </c>
      <c r="G233" s="242">
        <v>5.15</v>
      </c>
      <c r="H233" s="243">
        <f t="shared" si="8"/>
        <v>99.500000000000014</v>
      </c>
      <c r="I233" s="244">
        <v>0.85599999999999998</v>
      </c>
      <c r="J233" s="238" t="s">
        <v>379</v>
      </c>
      <c r="L233" s="236"/>
    </row>
    <row r="234" spans="1:12">
      <c r="A234" s="241">
        <f t="shared" si="7"/>
        <v>231</v>
      </c>
      <c r="B234" s="245" t="s">
        <v>608</v>
      </c>
      <c r="C234" s="239">
        <v>41878</v>
      </c>
      <c r="D234" s="239">
        <v>41879</v>
      </c>
      <c r="E234" s="242">
        <v>88.87</v>
      </c>
      <c r="F234" s="242">
        <v>5.15</v>
      </c>
      <c r="G234" s="242">
        <v>5.47</v>
      </c>
      <c r="H234" s="243">
        <f t="shared" si="8"/>
        <v>99.490000000000009</v>
      </c>
      <c r="I234" s="244">
        <v>0.85699999999999998</v>
      </c>
      <c r="J234" s="238" t="s">
        <v>379</v>
      </c>
      <c r="L234" s="236"/>
    </row>
    <row r="235" spans="1:12">
      <c r="A235" s="241">
        <f t="shared" si="7"/>
        <v>232</v>
      </c>
      <c r="B235" s="245" t="s">
        <v>609</v>
      </c>
      <c r="C235" s="239">
        <v>41879</v>
      </c>
      <c r="D235" s="239">
        <v>41879</v>
      </c>
      <c r="E235" s="242">
        <v>89.67</v>
      </c>
      <c r="F235" s="242">
        <v>5.2</v>
      </c>
      <c r="G235" s="242">
        <v>4.6399999999999997</v>
      </c>
      <c r="H235" s="243">
        <f t="shared" si="8"/>
        <v>99.51</v>
      </c>
      <c r="I235" s="244">
        <v>0.85599999999999998</v>
      </c>
      <c r="J235" s="238" t="s">
        <v>379</v>
      </c>
      <c r="L235" s="236"/>
    </row>
    <row r="236" spans="1:12">
      <c r="A236" s="241">
        <f t="shared" si="7"/>
        <v>233</v>
      </c>
      <c r="B236" s="245" t="s">
        <v>610</v>
      </c>
      <c r="C236" s="239">
        <v>41880</v>
      </c>
      <c r="D236" s="239">
        <v>41884</v>
      </c>
      <c r="E236" s="242">
        <v>89.5</v>
      </c>
      <c r="F236" s="242">
        <v>5.21</v>
      </c>
      <c r="G236" s="242">
        <v>4.79</v>
      </c>
      <c r="H236" s="243">
        <f t="shared" si="8"/>
        <v>99.5</v>
      </c>
      <c r="I236" s="244">
        <v>0.85799999999999998</v>
      </c>
      <c r="J236" s="238" t="s">
        <v>379</v>
      </c>
      <c r="L236" s="236"/>
    </row>
    <row r="237" spans="1:12">
      <c r="A237" s="241">
        <f t="shared" si="7"/>
        <v>234</v>
      </c>
      <c r="B237" s="245" t="s">
        <v>611</v>
      </c>
      <c r="C237" s="239">
        <v>41880</v>
      </c>
      <c r="D237" s="239">
        <v>41884</v>
      </c>
      <c r="E237" s="242">
        <v>89.49</v>
      </c>
      <c r="F237" s="242">
        <v>5.35</v>
      </c>
      <c r="G237" s="242">
        <v>4.67</v>
      </c>
      <c r="H237" s="243">
        <f t="shared" si="8"/>
        <v>99.509999999999991</v>
      </c>
      <c r="I237" s="244">
        <v>0.85699999999999998</v>
      </c>
      <c r="J237" s="238" t="s">
        <v>379</v>
      </c>
      <c r="L237" s="236"/>
    </row>
    <row r="238" spans="1:12">
      <c r="A238" s="241">
        <f t="shared" si="7"/>
        <v>235</v>
      </c>
      <c r="B238" s="245" t="s">
        <v>612</v>
      </c>
      <c r="C238" s="239">
        <v>41881</v>
      </c>
      <c r="D238" s="239">
        <v>41884</v>
      </c>
      <c r="E238" s="242">
        <v>89.14</v>
      </c>
      <c r="F238" s="242">
        <v>5.36</v>
      </c>
      <c r="G238" s="242">
        <v>5</v>
      </c>
      <c r="H238" s="243">
        <f t="shared" si="8"/>
        <v>99.5</v>
      </c>
      <c r="I238" s="244">
        <v>0.85699999999999998</v>
      </c>
      <c r="J238" s="238" t="s">
        <v>379</v>
      </c>
      <c r="L238" s="236"/>
    </row>
    <row r="239" spans="1:12">
      <c r="A239" s="241">
        <f t="shared" si="7"/>
        <v>236</v>
      </c>
      <c r="B239" s="245" t="s">
        <v>613</v>
      </c>
      <c r="C239" s="239">
        <v>41882</v>
      </c>
      <c r="D239" s="239">
        <v>41884</v>
      </c>
      <c r="E239" s="242">
        <v>89.79</v>
      </c>
      <c r="F239" s="242">
        <v>4.87</v>
      </c>
      <c r="G239" s="242">
        <v>4.84</v>
      </c>
      <c r="H239" s="243">
        <f t="shared" si="8"/>
        <v>99.500000000000014</v>
      </c>
      <c r="I239" s="244">
        <v>0.85699999999999998</v>
      </c>
      <c r="J239" s="238" t="s">
        <v>379</v>
      </c>
      <c r="L239" s="236"/>
    </row>
    <row r="240" spans="1:12">
      <c r="A240" s="241">
        <f t="shared" si="7"/>
        <v>237</v>
      </c>
      <c r="B240" s="245" t="s">
        <v>614</v>
      </c>
      <c r="C240" s="239">
        <v>41883</v>
      </c>
      <c r="D240" s="239">
        <v>41886</v>
      </c>
      <c r="E240" s="242">
        <v>89.72</v>
      </c>
      <c r="F240" s="242">
        <v>4.76</v>
      </c>
      <c r="G240" s="242">
        <v>5.03</v>
      </c>
      <c r="H240" s="243">
        <f t="shared" si="8"/>
        <v>99.51</v>
      </c>
      <c r="I240" s="244">
        <v>0.85799999999999998</v>
      </c>
      <c r="J240" s="238" t="s">
        <v>379</v>
      </c>
      <c r="L240" s="236"/>
    </row>
    <row r="241" spans="1:12">
      <c r="A241" s="241">
        <f t="shared" si="7"/>
        <v>238</v>
      </c>
      <c r="B241" s="245" t="s">
        <v>615</v>
      </c>
      <c r="C241" s="239">
        <v>41884</v>
      </c>
      <c r="D241" s="239">
        <v>41886</v>
      </c>
      <c r="E241" s="242">
        <v>89.94</v>
      </c>
      <c r="F241" s="242">
        <v>4.7</v>
      </c>
      <c r="G241" s="242">
        <v>4.8600000000000003</v>
      </c>
      <c r="H241" s="243">
        <f t="shared" si="8"/>
        <v>99.5</v>
      </c>
      <c r="I241" s="244">
        <v>0.85799999999999998</v>
      </c>
      <c r="J241" s="238" t="s">
        <v>379</v>
      </c>
      <c r="L241" s="236"/>
    </row>
    <row r="242" spans="1:12">
      <c r="A242" s="241">
        <f t="shared" si="7"/>
        <v>239</v>
      </c>
      <c r="B242" s="245" t="s">
        <v>616</v>
      </c>
      <c r="C242" s="239">
        <v>41885</v>
      </c>
      <c r="D242" s="239">
        <v>41886</v>
      </c>
      <c r="E242" s="242">
        <v>90.07</v>
      </c>
      <c r="F242" s="242">
        <v>4.6100000000000003</v>
      </c>
      <c r="G242" s="242">
        <v>4.8099999999999996</v>
      </c>
      <c r="H242" s="243">
        <f t="shared" si="8"/>
        <v>99.49</v>
      </c>
      <c r="I242" s="244">
        <v>0.85799999999999998</v>
      </c>
      <c r="J242" s="238" t="s">
        <v>379</v>
      </c>
      <c r="L242" s="236"/>
    </row>
    <row r="243" spans="1:12">
      <c r="A243" s="241">
        <f t="shared" si="7"/>
        <v>240</v>
      </c>
      <c r="B243" s="245" t="s">
        <v>617</v>
      </c>
      <c r="C243" s="239">
        <v>41885</v>
      </c>
      <c r="D243" s="239">
        <v>41886</v>
      </c>
      <c r="E243" s="242">
        <v>90.14</v>
      </c>
      <c r="F243" s="242">
        <v>4.22</v>
      </c>
      <c r="G243" s="242">
        <v>5.15</v>
      </c>
      <c r="H243" s="243">
        <f t="shared" si="8"/>
        <v>99.51</v>
      </c>
      <c r="I243" s="244">
        <v>0.85799999999999998</v>
      </c>
      <c r="J243" s="238" t="s">
        <v>379</v>
      </c>
      <c r="L243" s="236"/>
    </row>
    <row r="244" spans="1:12">
      <c r="A244" s="241">
        <f t="shared" si="7"/>
        <v>241</v>
      </c>
      <c r="B244" s="245" t="s">
        <v>618</v>
      </c>
      <c r="C244" s="239">
        <v>41886</v>
      </c>
      <c r="D244" s="239">
        <v>41892</v>
      </c>
      <c r="E244" s="242">
        <v>90.44</v>
      </c>
      <c r="F244" s="242">
        <v>4.74</v>
      </c>
      <c r="G244" s="242">
        <v>4.33</v>
      </c>
      <c r="H244" s="243">
        <f t="shared" si="8"/>
        <v>99.509999999999991</v>
      </c>
      <c r="I244" s="244">
        <v>0.85799999999999998</v>
      </c>
      <c r="J244" s="238" t="s">
        <v>379</v>
      </c>
      <c r="L244" s="236"/>
    </row>
    <row r="245" spans="1:12">
      <c r="A245" s="241">
        <f t="shared" si="7"/>
        <v>242</v>
      </c>
      <c r="B245" s="245" t="s">
        <v>619</v>
      </c>
      <c r="C245" s="239">
        <v>41888</v>
      </c>
      <c r="D245" s="239">
        <v>41892</v>
      </c>
      <c r="E245" s="242">
        <v>90.03</v>
      </c>
      <c r="F245" s="242">
        <v>4.79</v>
      </c>
      <c r="G245" s="242">
        <v>4.68</v>
      </c>
      <c r="H245" s="243">
        <f t="shared" si="8"/>
        <v>99.5</v>
      </c>
      <c r="I245" s="244">
        <v>0.85799999999999998</v>
      </c>
      <c r="J245" s="238" t="s">
        <v>379</v>
      </c>
      <c r="L245" s="236"/>
    </row>
    <row r="246" spans="1:12">
      <c r="A246" s="241">
        <f t="shared" si="7"/>
        <v>243</v>
      </c>
      <c r="B246" s="245" t="s">
        <v>620</v>
      </c>
      <c r="C246" s="239">
        <v>41889</v>
      </c>
      <c r="D246" s="239">
        <v>41892</v>
      </c>
      <c r="E246" s="242">
        <v>89.89</v>
      </c>
      <c r="F246" s="242">
        <v>4.8899999999999997</v>
      </c>
      <c r="G246" s="242">
        <v>4.72</v>
      </c>
      <c r="H246" s="243">
        <f t="shared" si="8"/>
        <v>99.5</v>
      </c>
      <c r="I246" s="244">
        <v>0.85699999999999998</v>
      </c>
      <c r="J246" s="238" t="s">
        <v>379</v>
      </c>
      <c r="L246" s="236"/>
    </row>
    <row r="247" spans="1:12">
      <c r="A247" s="241">
        <f t="shared" si="7"/>
        <v>244</v>
      </c>
      <c r="B247" s="245" t="s">
        <v>621</v>
      </c>
      <c r="C247" s="239">
        <v>41890</v>
      </c>
      <c r="D247" s="239">
        <v>41892</v>
      </c>
      <c r="E247" s="242">
        <v>90.06</v>
      </c>
      <c r="F247" s="242">
        <v>4.97</v>
      </c>
      <c r="G247" s="242">
        <v>4.47</v>
      </c>
      <c r="H247" s="243">
        <f t="shared" si="8"/>
        <v>99.5</v>
      </c>
      <c r="I247" s="244">
        <v>0.85699999999999998</v>
      </c>
      <c r="J247" s="238" t="s">
        <v>379</v>
      </c>
      <c r="L247" s="236"/>
    </row>
    <row r="248" spans="1:12">
      <c r="A248" s="241">
        <f t="shared" si="7"/>
        <v>245</v>
      </c>
      <c r="B248" s="245" t="s">
        <v>622</v>
      </c>
      <c r="C248" s="239">
        <v>41890</v>
      </c>
      <c r="D248" s="239">
        <v>41892</v>
      </c>
      <c r="E248" s="242">
        <v>89.81</v>
      </c>
      <c r="F248" s="242">
        <v>5.0999999999999996</v>
      </c>
      <c r="G248" s="242">
        <v>4.59</v>
      </c>
      <c r="H248" s="243">
        <f t="shared" si="8"/>
        <v>99.5</v>
      </c>
      <c r="I248" s="244">
        <v>0.85599999999999998</v>
      </c>
      <c r="J248" s="238" t="s">
        <v>379</v>
      </c>
      <c r="L248" s="236"/>
    </row>
    <row r="249" spans="1:12">
      <c r="A249" s="241">
        <f t="shared" si="7"/>
        <v>246</v>
      </c>
      <c r="B249" s="245" t="s">
        <v>623</v>
      </c>
      <c r="C249" s="239">
        <v>41891</v>
      </c>
      <c r="D249" s="239">
        <v>41892</v>
      </c>
      <c r="E249" s="242">
        <v>89.33</v>
      </c>
      <c r="F249" s="242">
        <v>4.8499999999999996</v>
      </c>
      <c r="G249" s="242">
        <v>5.33</v>
      </c>
      <c r="H249" s="243">
        <f t="shared" si="8"/>
        <v>99.509999999999991</v>
      </c>
      <c r="I249" s="244">
        <v>0.85699999999999998</v>
      </c>
      <c r="J249" s="238" t="s">
        <v>379</v>
      </c>
      <c r="L249" s="236"/>
    </row>
    <row r="250" spans="1:12">
      <c r="A250" s="241">
        <f t="shared" si="7"/>
        <v>247</v>
      </c>
      <c r="B250" s="245" t="s">
        <v>624</v>
      </c>
      <c r="C250" s="239">
        <v>41892</v>
      </c>
      <c r="D250" s="239">
        <v>41899</v>
      </c>
      <c r="E250" s="242">
        <v>89.41</v>
      </c>
      <c r="F250" s="242">
        <v>4.84</v>
      </c>
      <c r="G250" s="242">
        <v>5.24</v>
      </c>
      <c r="H250" s="243">
        <f t="shared" si="8"/>
        <v>99.49</v>
      </c>
      <c r="I250" s="244">
        <v>0.85499999999999998</v>
      </c>
      <c r="J250" s="238" t="s">
        <v>379</v>
      </c>
      <c r="L250" s="236"/>
    </row>
    <row r="251" spans="1:12">
      <c r="A251" s="241">
        <f t="shared" si="7"/>
        <v>248</v>
      </c>
      <c r="B251" s="245" t="s">
        <v>625</v>
      </c>
      <c r="C251" s="239">
        <v>41893</v>
      </c>
      <c r="D251" s="239">
        <v>41899</v>
      </c>
      <c r="E251" s="242">
        <v>89.35</v>
      </c>
      <c r="F251" s="242">
        <v>5.28</v>
      </c>
      <c r="G251" s="242">
        <v>4.87</v>
      </c>
      <c r="H251" s="243">
        <f t="shared" si="8"/>
        <v>99.5</v>
      </c>
      <c r="I251" s="244">
        <v>0.85599999999999998</v>
      </c>
      <c r="J251" s="238" t="s">
        <v>379</v>
      </c>
      <c r="L251" s="236"/>
    </row>
    <row r="252" spans="1:12">
      <c r="A252" s="241">
        <f t="shared" si="7"/>
        <v>249</v>
      </c>
      <c r="B252" s="245" t="s">
        <v>626</v>
      </c>
      <c r="C252" s="239">
        <v>41894</v>
      </c>
      <c r="D252" s="239">
        <v>41899</v>
      </c>
      <c r="E252" s="242">
        <v>89.19</v>
      </c>
      <c r="F252" s="242">
        <v>5.36</v>
      </c>
      <c r="G252" s="242">
        <v>4.95</v>
      </c>
      <c r="H252" s="243">
        <f t="shared" si="8"/>
        <v>99.5</v>
      </c>
      <c r="I252" s="244">
        <v>0.85599999999999998</v>
      </c>
      <c r="J252" s="238" t="s">
        <v>379</v>
      </c>
      <c r="L252" s="236"/>
    </row>
    <row r="253" spans="1:12">
      <c r="A253" s="241">
        <f t="shared" si="7"/>
        <v>250</v>
      </c>
      <c r="B253" s="245" t="s">
        <v>627</v>
      </c>
      <c r="C253" s="239">
        <v>41895</v>
      </c>
      <c r="D253" s="239">
        <v>41899</v>
      </c>
      <c r="E253" s="242">
        <v>89.31</v>
      </c>
      <c r="F253" s="242">
        <v>5.24</v>
      </c>
      <c r="G253" s="242">
        <v>4.95</v>
      </c>
      <c r="H253" s="243">
        <f t="shared" si="8"/>
        <v>99.5</v>
      </c>
      <c r="I253" s="244">
        <v>0.85599999999999998</v>
      </c>
      <c r="J253" s="238" t="s">
        <v>379</v>
      </c>
      <c r="L253" s="236"/>
    </row>
    <row r="254" spans="1:12">
      <c r="A254" s="241">
        <f t="shared" si="7"/>
        <v>251</v>
      </c>
      <c r="B254" s="245" t="s">
        <v>628</v>
      </c>
      <c r="C254" s="239">
        <v>41896</v>
      </c>
      <c r="D254" s="239">
        <v>41899</v>
      </c>
      <c r="E254" s="242">
        <v>89.09</v>
      </c>
      <c r="F254" s="242">
        <v>5.14</v>
      </c>
      <c r="G254" s="242">
        <v>5.26</v>
      </c>
      <c r="H254" s="243">
        <f t="shared" si="8"/>
        <v>99.490000000000009</v>
      </c>
      <c r="I254" s="244">
        <v>0.85599999999999998</v>
      </c>
      <c r="J254" s="238" t="s">
        <v>379</v>
      </c>
      <c r="L254" s="236"/>
    </row>
    <row r="255" spans="1:12">
      <c r="A255" s="241">
        <f t="shared" si="7"/>
        <v>252</v>
      </c>
      <c r="B255" s="245" t="s">
        <v>629</v>
      </c>
      <c r="C255" s="239">
        <v>41897</v>
      </c>
      <c r="D255" s="239">
        <v>41899</v>
      </c>
      <c r="E255" s="242">
        <v>89.22</v>
      </c>
      <c r="F255" s="242">
        <v>5.14</v>
      </c>
      <c r="G255" s="242">
        <v>5.14</v>
      </c>
      <c r="H255" s="243">
        <f t="shared" si="8"/>
        <v>99.5</v>
      </c>
      <c r="I255" s="244">
        <v>0.85499999999999998</v>
      </c>
      <c r="J255" s="238" t="s">
        <v>379</v>
      </c>
      <c r="L255" s="236"/>
    </row>
    <row r="256" spans="1:12">
      <c r="A256" s="241">
        <f t="shared" si="7"/>
        <v>253</v>
      </c>
      <c r="B256" s="245" t="s">
        <v>630</v>
      </c>
      <c r="C256" s="239">
        <v>41898</v>
      </c>
      <c r="D256" s="239">
        <v>41899</v>
      </c>
      <c r="E256" s="242">
        <v>89.58</v>
      </c>
      <c r="F256" s="242">
        <v>4.71</v>
      </c>
      <c r="G256" s="242">
        <v>5.22</v>
      </c>
      <c r="H256" s="243">
        <f t="shared" si="8"/>
        <v>99.509999999999991</v>
      </c>
      <c r="I256" s="244">
        <v>0.85599999999999998</v>
      </c>
      <c r="J256" s="238" t="s">
        <v>379</v>
      </c>
      <c r="L256" s="236"/>
    </row>
    <row r="257" spans="1:12">
      <c r="A257" s="241">
        <f t="shared" si="7"/>
        <v>254</v>
      </c>
      <c r="B257" s="245" t="s">
        <v>631</v>
      </c>
      <c r="C257" s="239">
        <v>41899</v>
      </c>
      <c r="D257" s="239">
        <v>41901</v>
      </c>
      <c r="E257" s="242">
        <v>89.74</v>
      </c>
      <c r="F257" s="242">
        <v>5.0199999999999996</v>
      </c>
      <c r="G257" s="242">
        <v>4.7300000000000004</v>
      </c>
      <c r="H257" s="243">
        <f t="shared" si="8"/>
        <v>99.49</v>
      </c>
      <c r="I257" s="244">
        <v>0.85799999999999998</v>
      </c>
      <c r="J257" s="238" t="s">
        <v>379</v>
      </c>
      <c r="L257" s="236"/>
    </row>
    <row r="258" spans="1:12">
      <c r="A258" s="241">
        <f t="shared" si="7"/>
        <v>255</v>
      </c>
      <c r="B258" s="245" t="s">
        <v>632</v>
      </c>
      <c r="C258" s="239">
        <v>41900</v>
      </c>
      <c r="D258" s="239">
        <v>41901</v>
      </c>
      <c r="E258" s="242">
        <v>89.75</v>
      </c>
      <c r="F258" s="242">
        <v>4.7699999999999996</v>
      </c>
      <c r="G258" s="242">
        <v>4.9800000000000004</v>
      </c>
      <c r="H258" s="243">
        <f t="shared" si="8"/>
        <v>99.5</v>
      </c>
      <c r="I258" s="244">
        <v>0.85799999999999998</v>
      </c>
      <c r="J258" s="238" t="s">
        <v>379</v>
      </c>
      <c r="L258" s="236"/>
    </row>
    <row r="259" spans="1:12">
      <c r="A259" s="241">
        <f t="shared" si="7"/>
        <v>256</v>
      </c>
      <c r="B259" s="245" t="s">
        <v>633</v>
      </c>
      <c r="C259" s="239">
        <v>41901</v>
      </c>
      <c r="D259" s="239">
        <v>41901</v>
      </c>
      <c r="E259" s="242">
        <v>89.76</v>
      </c>
      <c r="F259" s="242">
        <v>4.72</v>
      </c>
      <c r="G259" s="242">
        <v>5.0199999999999996</v>
      </c>
      <c r="H259" s="243">
        <f t="shared" si="8"/>
        <v>99.5</v>
      </c>
      <c r="I259" s="244">
        <v>0.85799999999999998</v>
      </c>
      <c r="J259" s="238" t="s">
        <v>379</v>
      </c>
      <c r="L259" s="236"/>
    </row>
    <row r="260" spans="1:12">
      <c r="A260" s="241">
        <f t="shared" si="7"/>
        <v>257</v>
      </c>
      <c r="B260" s="245" t="s">
        <v>634</v>
      </c>
      <c r="C260" s="239">
        <v>41902</v>
      </c>
      <c r="D260" s="239">
        <v>41904</v>
      </c>
      <c r="E260" s="242">
        <v>89.8</v>
      </c>
      <c r="F260" s="242">
        <v>4.88</v>
      </c>
      <c r="G260" s="242">
        <v>4.8099999999999996</v>
      </c>
      <c r="H260" s="243">
        <f t="shared" si="8"/>
        <v>99.49</v>
      </c>
      <c r="I260" s="244">
        <v>0.85799999999999998</v>
      </c>
      <c r="J260" s="238" t="s">
        <v>379</v>
      </c>
      <c r="L260" s="236"/>
    </row>
    <row r="261" spans="1:12">
      <c r="A261" s="241">
        <f t="shared" si="7"/>
        <v>258</v>
      </c>
      <c r="B261" s="245" t="s">
        <v>635</v>
      </c>
      <c r="C261" s="239">
        <v>41902</v>
      </c>
      <c r="D261" s="239">
        <v>41904</v>
      </c>
      <c r="E261" s="242">
        <v>89.3</v>
      </c>
      <c r="F261" s="242">
        <v>5.2</v>
      </c>
      <c r="G261" s="242">
        <v>4.99</v>
      </c>
      <c r="H261" s="243">
        <f t="shared" si="8"/>
        <v>99.49</v>
      </c>
      <c r="I261" s="244">
        <v>0.85799999999999998</v>
      </c>
      <c r="J261" s="238" t="s">
        <v>379</v>
      </c>
      <c r="L261" s="236"/>
    </row>
    <row r="262" spans="1:12">
      <c r="A262" s="241">
        <f t="shared" ref="A262:A325" si="9">A261+1</f>
        <v>259</v>
      </c>
      <c r="B262" s="245" t="s">
        <v>636</v>
      </c>
      <c r="C262" s="239">
        <v>41903</v>
      </c>
      <c r="D262" s="239">
        <v>41904</v>
      </c>
      <c r="E262" s="242">
        <v>89.21</v>
      </c>
      <c r="F262" s="242">
        <v>5.38</v>
      </c>
      <c r="G262" s="242">
        <v>4.91</v>
      </c>
      <c r="H262" s="243">
        <f t="shared" si="8"/>
        <v>99.499999999999986</v>
      </c>
      <c r="I262" s="244">
        <v>0.85799999999999998</v>
      </c>
      <c r="J262" s="238" t="s">
        <v>379</v>
      </c>
      <c r="L262" s="236"/>
    </row>
    <row r="263" spans="1:12">
      <c r="A263" s="241">
        <f t="shared" si="9"/>
        <v>260</v>
      </c>
      <c r="B263" s="245" t="s">
        <v>637</v>
      </c>
      <c r="C263" s="239">
        <v>41904</v>
      </c>
      <c r="D263" s="239">
        <v>41908</v>
      </c>
      <c r="E263" s="242">
        <v>89.42</v>
      </c>
      <c r="F263" s="242">
        <v>5.27</v>
      </c>
      <c r="G263" s="242">
        <v>4.8099999999999996</v>
      </c>
      <c r="H263" s="243">
        <f t="shared" si="8"/>
        <v>99.5</v>
      </c>
      <c r="I263" s="244">
        <v>0.85699999999999998</v>
      </c>
      <c r="J263" s="238" t="s">
        <v>379</v>
      </c>
      <c r="L263" s="236"/>
    </row>
    <row r="264" spans="1:12">
      <c r="A264" s="241">
        <f t="shared" si="9"/>
        <v>261</v>
      </c>
      <c r="B264" s="245" t="s">
        <v>638</v>
      </c>
      <c r="C264" s="239">
        <v>41905</v>
      </c>
      <c r="D264" s="239">
        <v>41908</v>
      </c>
      <c r="E264" s="242">
        <v>88.94</v>
      </c>
      <c r="F264" s="242">
        <v>5.6</v>
      </c>
      <c r="G264" s="242">
        <v>4.96</v>
      </c>
      <c r="H264" s="243">
        <f t="shared" si="8"/>
        <v>99.499999999999986</v>
      </c>
      <c r="I264" s="244">
        <v>0.85699999999999998</v>
      </c>
      <c r="J264" s="238" t="s">
        <v>379</v>
      </c>
      <c r="L264" s="236"/>
    </row>
    <row r="265" spans="1:12">
      <c r="A265" s="241">
        <f t="shared" si="9"/>
        <v>262</v>
      </c>
      <c r="B265" s="245" t="s">
        <v>639</v>
      </c>
      <c r="C265" s="239">
        <v>41906</v>
      </c>
      <c r="D265" s="239">
        <v>41908</v>
      </c>
      <c r="E265" s="242">
        <v>89.17</v>
      </c>
      <c r="F265" s="242">
        <v>5.6</v>
      </c>
      <c r="G265" s="242">
        <v>4.74</v>
      </c>
      <c r="H265" s="243">
        <f t="shared" si="8"/>
        <v>99.509999999999991</v>
      </c>
      <c r="I265" s="244">
        <v>0.85699999999999998</v>
      </c>
      <c r="J265" s="238" t="s">
        <v>379</v>
      </c>
      <c r="L265" s="236"/>
    </row>
    <row r="266" spans="1:12">
      <c r="A266" s="241">
        <f t="shared" si="9"/>
        <v>263</v>
      </c>
      <c r="B266" s="245" t="s">
        <v>640</v>
      </c>
      <c r="C266" s="239">
        <v>41907</v>
      </c>
      <c r="D266" s="239">
        <v>41908</v>
      </c>
      <c r="E266" s="242">
        <v>88.92</v>
      </c>
      <c r="F266" s="242">
        <v>5.59</v>
      </c>
      <c r="G266" s="242">
        <v>4.9800000000000004</v>
      </c>
      <c r="H266" s="243">
        <f t="shared" si="8"/>
        <v>99.490000000000009</v>
      </c>
      <c r="I266" s="244">
        <v>0.85699999999999998</v>
      </c>
      <c r="J266" s="238" t="s">
        <v>379</v>
      </c>
      <c r="L266" s="236"/>
    </row>
    <row r="267" spans="1:12">
      <c r="A267" s="241">
        <f t="shared" si="9"/>
        <v>264</v>
      </c>
      <c r="B267" s="245" t="s">
        <v>641</v>
      </c>
      <c r="C267" s="239">
        <v>41908</v>
      </c>
      <c r="D267" s="239">
        <v>41908</v>
      </c>
      <c r="E267" s="242">
        <v>88.78</v>
      </c>
      <c r="F267" s="242">
        <v>5.59</v>
      </c>
      <c r="G267" s="242">
        <v>5.13</v>
      </c>
      <c r="H267" s="243">
        <f t="shared" si="8"/>
        <v>99.5</v>
      </c>
      <c r="I267" s="244">
        <v>0.85699999999999998</v>
      </c>
      <c r="J267" s="238" t="s">
        <v>379</v>
      </c>
      <c r="L267" s="236"/>
    </row>
    <row r="268" spans="1:12">
      <c r="A268" s="241">
        <f t="shared" si="9"/>
        <v>265</v>
      </c>
      <c r="B268" s="245" t="s">
        <v>642</v>
      </c>
      <c r="C268" s="239">
        <v>41908</v>
      </c>
      <c r="D268" s="239">
        <v>41912</v>
      </c>
      <c r="E268" s="242">
        <v>89.23</v>
      </c>
      <c r="F268" s="242">
        <v>5.48</v>
      </c>
      <c r="G268" s="242">
        <v>4.78</v>
      </c>
      <c r="H268" s="243">
        <f t="shared" si="8"/>
        <v>99.490000000000009</v>
      </c>
      <c r="I268" s="244">
        <v>0.85699999999999998</v>
      </c>
      <c r="J268" s="238" t="s">
        <v>379</v>
      </c>
      <c r="L268" s="236"/>
    </row>
    <row r="269" spans="1:12">
      <c r="A269" s="241">
        <f t="shared" si="9"/>
        <v>266</v>
      </c>
      <c r="B269" s="245" t="s">
        <v>643</v>
      </c>
      <c r="C269" s="239">
        <v>41909</v>
      </c>
      <c r="D269" s="239">
        <v>41912</v>
      </c>
      <c r="E269" s="242">
        <v>89.48</v>
      </c>
      <c r="F269" s="242">
        <v>5.23</v>
      </c>
      <c r="G269" s="242">
        <v>4.79</v>
      </c>
      <c r="H269" s="243">
        <f t="shared" si="8"/>
        <v>99.500000000000014</v>
      </c>
      <c r="I269" s="244">
        <v>0.85699999999999998</v>
      </c>
      <c r="J269" s="238" t="s">
        <v>379</v>
      </c>
      <c r="L269" s="236"/>
    </row>
    <row r="270" spans="1:12">
      <c r="A270" s="241">
        <f t="shared" si="9"/>
        <v>267</v>
      </c>
      <c r="B270" s="245" t="s">
        <v>644</v>
      </c>
      <c r="C270" s="239">
        <v>41910</v>
      </c>
      <c r="D270" s="239">
        <v>41912</v>
      </c>
      <c r="E270" s="242">
        <v>89.69</v>
      </c>
      <c r="F270" s="242">
        <v>5.17</v>
      </c>
      <c r="G270" s="242">
        <v>4.6399999999999997</v>
      </c>
      <c r="H270" s="243">
        <f t="shared" si="8"/>
        <v>99.5</v>
      </c>
      <c r="I270" s="244">
        <v>0.85799999999999998</v>
      </c>
      <c r="J270" s="238" t="s">
        <v>379</v>
      </c>
      <c r="L270" s="236"/>
    </row>
    <row r="271" spans="1:12">
      <c r="A271" s="241">
        <f t="shared" si="9"/>
        <v>268</v>
      </c>
      <c r="B271" s="245" t="s">
        <v>645</v>
      </c>
      <c r="C271" s="239">
        <v>41911</v>
      </c>
      <c r="D271" s="239">
        <v>41912</v>
      </c>
      <c r="E271" s="242">
        <v>89.71</v>
      </c>
      <c r="F271" s="242">
        <v>5.27</v>
      </c>
      <c r="G271" s="242">
        <v>4.5199999999999996</v>
      </c>
      <c r="H271" s="243">
        <f t="shared" ref="H271:H333" si="10">SUM(E271:G271)</f>
        <v>99.499999999999986</v>
      </c>
      <c r="I271" s="244">
        <v>0.85599999999999998</v>
      </c>
      <c r="J271" s="238" t="s">
        <v>379</v>
      </c>
      <c r="L271" s="236"/>
    </row>
    <row r="272" spans="1:12">
      <c r="A272" s="241">
        <f t="shared" si="9"/>
        <v>269</v>
      </c>
      <c r="B272" s="245" t="s">
        <v>646</v>
      </c>
      <c r="C272" s="239">
        <v>41912</v>
      </c>
      <c r="D272" s="239">
        <v>41912</v>
      </c>
      <c r="E272" s="242">
        <v>89.66</v>
      </c>
      <c r="F272" s="242">
        <v>4.9800000000000004</v>
      </c>
      <c r="G272" s="242">
        <v>4.8600000000000003</v>
      </c>
      <c r="H272" s="243">
        <f t="shared" si="10"/>
        <v>99.5</v>
      </c>
      <c r="I272" s="244">
        <v>0.85799999999999998</v>
      </c>
      <c r="J272" s="238" t="s">
        <v>379</v>
      </c>
      <c r="L272" s="236"/>
    </row>
    <row r="273" spans="1:12">
      <c r="A273" s="241">
        <f t="shared" si="9"/>
        <v>270</v>
      </c>
      <c r="B273" s="245" t="s">
        <v>647</v>
      </c>
      <c r="C273" s="239">
        <v>41913</v>
      </c>
      <c r="D273" s="239">
        <v>41915</v>
      </c>
      <c r="E273" s="242">
        <v>89.55</v>
      </c>
      <c r="F273" s="242">
        <v>4.9800000000000004</v>
      </c>
      <c r="G273" s="242">
        <v>4.97</v>
      </c>
      <c r="H273" s="243">
        <f t="shared" si="10"/>
        <v>99.5</v>
      </c>
      <c r="I273" s="244">
        <v>0.85799999999999998</v>
      </c>
      <c r="J273" s="238" t="s">
        <v>379</v>
      </c>
      <c r="L273" s="236"/>
    </row>
    <row r="274" spans="1:12">
      <c r="A274" s="241">
        <f t="shared" si="9"/>
        <v>271</v>
      </c>
      <c r="B274" s="245" t="s">
        <v>648</v>
      </c>
      <c r="C274" s="239">
        <v>41913</v>
      </c>
      <c r="D274" s="239">
        <v>41915</v>
      </c>
      <c r="E274" s="242">
        <v>89.73</v>
      </c>
      <c r="F274" s="242">
        <v>4.99</v>
      </c>
      <c r="G274" s="242">
        <v>4.78</v>
      </c>
      <c r="H274" s="243">
        <f t="shared" si="10"/>
        <v>99.5</v>
      </c>
      <c r="I274" s="244">
        <v>0.85699999999999998</v>
      </c>
      <c r="J274" s="238" t="s">
        <v>379</v>
      </c>
      <c r="L274" s="236"/>
    </row>
    <row r="275" spans="1:12">
      <c r="A275" s="241">
        <f t="shared" si="9"/>
        <v>272</v>
      </c>
      <c r="B275" s="245" t="s">
        <v>649</v>
      </c>
      <c r="C275" s="239">
        <v>41914</v>
      </c>
      <c r="D275" s="239">
        <v>41915</v>
      </c>
      <c r="E275" s="242">
        <v>89.41</v>
      </c>
      <c r="F275" s="242">
        <v>4.8</v>
      </c>
      <c r="G275" s="242">
        <v>5.29</v>
      </c>
      <c r="H275" s="243">
        <f t="shared" si="10"/>
        <v>99.5</v>
      </c>
      <c r="I275" s="244">
        <v>0.85699999999999998</v>
      </c>
      <c r="J275" s="238" t="s">
        <v>379</v>
      </c>
      <c r="L275" s="236"/>
    </row>
    <row r="276" spans="1:12">
      <c r="A276" s="241">
        <f t="shared" si="9"/>
        <v>273</v>
      </c>
      <c r="B276" s="245" t="s">
        <v>650</v>
      </c>
      <c r="C276" s="239">
        <v>41915</v>
      </c>
      <c r="D276" s="239">
        <v>41919</v>
      </c>
      <c r="E276" s="242">
        <v>89.66</v>
      </c>
      <c r="F276" s="242">
        <v>4.8600000000000003</v>
      </c>
      <c r="G276" s="242">
        <v>4.9800000000000004</v>
      </c>
      <c r="H276" s="243">
        <f t="shared" si="10"/>
        <v>99.5</v>
      </c>
      <c r="I276" s="244">
        <v>0.85899999999999999</v>
      </c>
      <c r="J276" s="238" t="s">
        <v>379</v>
      </c>
      <c r="L276" s="236"/>
    </row>
    <row r="277" spans="1:12">
      <c r="A277" s="241">
        <f t="shared" si="9"/>
        <v>274</v>
      </c>
      <c r="B277" s="245" t="s">
        <v>651</v>
      </c>
      <c r="C277" s="239">
        <v>41916</v>
      </c>
      <c r="D277" s="239">
        <v>41919</v>
      </c>
      <c r="E277" s="242">
        <v>89.87</v>
      </c>
      <c r="F277" s="242">
        <v>4.8099999999999996</v>
      </c>
      <c r="G277" s="242">
        <v>4.82</v>
      </c>
      <c r="H277" s="243">
        <f t="shared" si="10"/>
        <v>99.5</v>
      </c>
      <c r="I277" s="244">
        <v>0.85899999999999999</v>
      </c>
      <c r="J277" s="238" t="s">
        <v>379</v>
      </c>
      <c r="L277" s="236"/>
    </row>
    <row r="278" spans="1:12">
      <c r="A278" s="241">
        <f t="shared" si="9"/>
        <v>275</v>
      </c>
      <c r="B278" s="245" t="s">
        <v>652</v>
      </c>
      <c r="C278" s="239">
        <v>41917</v>
      </c>
      <c r="D278" s="239">
        <v>41919</v>
      </c>
      <c r="E278" s="242">
        <v>89.95</v>
      </c>
      <c r="F278" s="242">
        <v>4.88</v>
      </c>
      <c r="G278" s="242">
        <v>4.67</v>
      </c>
      <c r="H278" s="243">
        <f t="shared" si="10"/>
        <v>99.5</v>
      </c>
      <c r="I278" s="244">
        <v>0.85899999999999999</v>
      </c>
      <c r="J278" s="238" t="s">
        <v>379</v>
      </c>
      <c r="L278" s="236"/>
    </row>
    <row r="279" spans="1:12">
      <c r="A279" s="241">
        <f t="shared" si="9"/>
        <v>276</v>
      </c>
      <c r="B279" s="245" t="s">
        <v>653</v>
      </c>
      <c r="C279" s="239">
        <v>41918</v>
      </c>
      <c r="D279" s="239">
        <v>41919</v>
      </c>
      <c r="E279" s="242">
        <v>90.03</v>
      </c>
      <c r="F279" s="242">
        <v>4.3499999999999996</v>
      </c>
      <c r="G279" s="242">
        <v>5.13</v>
      </c>
      <c r="H279" s="243">
        <f t="shared" si="10"/>
        <v>99.509999999999991</v>
      </c>
      <c r="I279" s="244">
        <v>0.85899999999999999</v>
      </c>
      <c r="J279" s="238" t="s">
        <v>379</v>
      </c>
      <c r="L279" s="236"/>
    </row>
    <row r="280" spans="1:12">
      <c r="A280" s="241">
        <f t="shared" si="9"/>
        <v>277</v>
      </c>
      <c r="B280" s="245" t="s">
        <v>654</v>
      </c>
      <c r="C280" s="239">
        <v>41935</v>
      </c>
      <c r="D280" s="239">
        <v>41936</v>
      </c>
      <c r="E280" s="242">
        <v>90.35</v>
      </c>
      <c r="F280" s="242">
        <v>4.45</v>
      </c>
      <c r="G280" s="242">
        <v>4.7</v>
      </c>
      <c r="H280" s="243">
        <f t="shared" si="10"/>
        <v>99.5</v>
      </c>
      <c r="I280" s="244">
        <v>0.86</v>
      </c>
      <c r="J280" s="238" t="s">
        <v>379</v>
      </c>
      <c r="L280" s="236"/>
    </row>
    <row r="281" spans="1:12">
      <c r="A281" s="241">
        <f t="shared" si="9"/>
        <v>278</v>
      </c>
      <c r="B281" s="245" t="s">
        <v>655</v>
      </c>
      <c r="C281" s="239">
        <v>41936</v>
      </c>
      <c r="D281" s="239">
        <v>41936</v>
      </c>
      <c r="E281" s="242">
        <v>89.61</v>
      </c>
      <c r="F281" s="242">
        <v>3.7</v>
      </c>
      <c r="G281" s="242">
        <v>6.19</v>
      </c>
      <c r="H281" s="243">
        <f t="shared" si="10"/>
        <v>99.5</v>
      </c>
      <c r="I281" s="244">
        <v>0.86</v>
      </c>
      <c r="J281" s="238" t="s">
        <v>379</v>
      </c>
      <c r="L281" s="236"/>
    </row>
    <row r="282" spans="1:12">
      <c r="A282" s="241">
        <f t="shared" si="9"/>
        <v>279</v>
      </c>
      <c r="B282" s="245" t="s">
        <v>656</v>
      </c>
      <c r="C282" s="239">
        <v>41937</v>
      </c>
      <c r="D282" s="239">
        <v>41939</v>
      </c>
      <c r="E282" s="242">
        <v>89.8</v>
      </c>
      <c r="F282" s="242">
        <v>4.03</v>
      </c>
      <c r="G282" s="242">
        <v>5.67</v>
      </c>
      <c r="H282" s="243">
        <f t="shared" si="10"/>
        <v>99.5</v>
      </c>
      <c r="I282" s="244">
        <v>0.85799999999999998</v>
      </c>
      <c r="J282" s="238" t="s">
        <v>379</v>
      </c>
      <c r="L282" s="236"/>
    </row>
    <row r="283" spans="1:12">
      <c r="A283" s="241">
        <f t="shared" si="9"/>
        <v>280</v>
      </c>
      <c r="B283" s="245" t="s">
        <v>657</v>
      </c>
      <c r="C283" s="239">
        <v>41937</v>
      </c>
      <c r="D283" s="239">
        <v>41939</v>
      </c>
      <c r="E283" s="242">
        <v>90.09</v>
      </c>
      <c r="F283" s="242">
        <v>4.3600000000000003</v>
      </c>
      <c r="G283" s="242">
        <v>5.05</v>
      </c>
      <c r="H283" s="243">
        <f t="shared" si="10"/>
        <v>99.5</v>
      </c>
      <c r="I283" s="244">
        <v>0.85699999999999998</v>
      </c>
      <c r="J283" s="238" t="s">
        <v>379</v>
      </c>
      <c r="L283" s="236"/>
    </row>
    <row r="284" spans="1:12">
      <c r="A284" s="241">
        <f t="shared" si="9"/>
        <v>281</v>
      </c>
      <c r="B284" s="245" t="s">
        <v>658</v>
      </c>
      <c r="C284" s="239">
        <v>41938</v>
      </c>
      <c r="D284" s="239">
        <v>41939</v>
      </c>
      <c r="E284" s="242">
        <v>89.33</v>
      </c>
      <c r="F284" s="242">
        <v>4.88</v>
      </c>
      <c r="G284" s="242">
        <v>5.29</v>
      </c>
      <c r="H284" s="243">
        <f t="shared" si="10"/>
        <v>99.5</v>
      </c>
      <c r="I284" s="244">
        <v>0.85799999999999998</v>
      </c>
      <c r="J284" s="238" t="s">
        <v>379</v>
      </c>
      <c r="L284" s="236"/>
    </row>
    <row r="285" spans="1:12">
      <c r="A285" s="241">
        <f t="shared" si="9"/>
        <v>282</v>
      </c>
      <c r="B285" s="245" t="s">
        <v>659</v>
      </c>
      <c r="C285" s="239">
        <v>41939</v>
      </c>
      <c r="D285" s="239">
        <v>41943</v>
      </c>
      <c r="E285" s="242">
        <v>88.97</v>
      </c>
      <c r="F285" s="242">
        <v>5.8</v>
      </c>
      <c r="G285" s="242">
        <v>4.7300000000000004</v>
      </c>
      <c r="H285" s="243">
        <f t="shared" si="10"/>
        <v>99.5</v>
      </c>
      <c r="I285" s="244">
        <v>0.86</v>
      </c>
      <c r="J285" s="238" t="s">
        <v>379</v>
      </c>
      <c r="L285" s="236"/>
    </row>
    <row r="286" spans="1:12">
      <c r="A286" s="241">
        <f t="shared" si="9"/>
        <v>283</v>
      </c>
      <c r="B286" s="245" t="s">
        <v>660</v>
      </c>
      <c r="C286" s="239">
        <v>41940</v>
      </c>
      <c r="D286" s="239">
        <v>41943</v>
      </c>
      <c r="E286" s="242">
        <v>88.99</v>
      </c>
      <c r="F286" s="242">
        <v>5.17</v>
      </c>
      <c r="G286" s="242">
        <v>5.35</v>
      </c>
      <c r="H286" s="243">
        <f t="shared" si="10"/>
        <v>99.509999999999991</v>
      </c>
      <c r="I286" s="244">
        <v>0.85899999999999999</v>
      </c>
      <c r="J286" s="238" t="s">
        <v>379</v>
      </c>
      <c r="L286" s="236"/>
    </row>
    <row r="287" spans="1:12">
      <c r="A287" s="241">
        <f t="shared" si="9"/>
        <v>284</v>
      </c>
      <c r="B287" s="245" t="s">
        <v>661</v>
      </c>
      <c r="C287" s="239">
        <v>41941</v>
      </c>
      <c r="D287" s="239">
        <v>41943</v>
      </c>
      <c r="E287" s="242">
        <v>89.19</v>
      </c>
      <c r="F287" s="242">
        <v>5.76</v>
      </c>
      <c r="G287" s="242">
        <v>4.55</v>
      </c>
      <c r="H287" s="243">
        <f t="shared" si="10"/>
        <v>99.5</v>
      </c>
      <c r="I287" s="244">
        <v>0.85899999999999999</v>
      </c>
      <c r="J287" s="238" t="s">
        <v>379</v>
      </c>
      <c r="L287" s="236"/>
    </row>
    <row r="288" spans="1:12">
      <c r="A288" s="241">
        <f t="shared" si="9"/>
        <v>285</v>
      </c>
      <c r="B288" s="245" t="s">
        <v>662</v>
      </c>
      <c r="C288" s="239">
        <v>41942</v>
      </c>
      <c r="D288" s="239">
        <v>41943</v>
      </c>
      <c r="E288" s="242">
        <v>89.06</v>
      </c>
      <c r="F288" s="242">
        <v>5.8</v>
      </c>
      <c r="G288" s="242">
        <v>4.6399999999999997</v>
      </c>
      <c r="H288" s="243">
        <f t="shared" si="10"/>
        <v>99.5</v>
      </c>
      <c r="I288" s="244">
        <v>0.85899999999999999</v>
      </c>
      <c r="J288" s="238" t="s">
        <v>379</v>
      </c>
      <c r="L288" s="236"/>
    </row>
    <row r="289" spans="1:12">
      <c r="A289" s="241">
        <f t="shared" si="9"/>
        <v>286</v>
      </c>
      <c r="B289" s="245" t="s">
        <v>663</v>
      </c>
      <c r="C289" s="239">
        <v>41943</v>
      </c>
      <c r="D289" s="239">
        <v>41943</v>
      </c>
      <c r="E289" s="242">
        <v>88.72</v>
      </c>
      <c r="F289" s="242">
        <v>6.06</v>
      </c>
      <c r="G289" s="242">
        <v>4.71</v>
      </c>
      <c r="H289" s="243">
        <f t="shared" si="10"/>
        <v>99.49</v>
      </c>
      <c r="I289" s="244">
        <v>0.85799999999999998</v>
      </c>
      <c r="J289" s="238" t="s">
        <v>379</v>
      </c>
      <c r="L289" s="236"/>
    </row>
    <row r="290" spans="1:12">
      <c r="A290" s="241">
        <f t="shared" si="9"/>
        <v>287</v>
      </c>
      <c r="B290" s="245" t="s">
        <v>664</v>
      </c>
      <c r="C290" s="239">
        <v>41943</v>
      </c>
      <c r="D290" s="239">
        <v>41949</v>
      </c>
      <c r="E290" s="242">
        <v>87.57</v>
      </c>
      <c r="F290" s="242">
        <v>6.95</v>
      </c>
      <c r="G290" s="242">
        <v>4.9800000000000004</v>
      </c>
      <c r="H290" s="243">
        <f t="shared" si="10"/>
        <v>99.5</v>
      </c>
      <c r="I290" s="244">
        <v>0.85799999999999998</v>
      </c>
      <c r="J290" s="238" t="s">
        <v>379</v>
      </c>
      <c r="L290" s="236"/>
    </row>
    <row r="291" spans="1:12">
      <c r="A291" s="241">
        <f t="shared" si="9"/>
        <v>288</v>
      </c>
      <c r="B291" s="245" t="s">
        <v>665</v>
      </c>
      <c r="C291" s="239">
        <v>41945</v>
      </c>
      <c r="D291" s="239">
        <v>41949</v>
      </c>
      <c r="E291" s="242">
        <v>87.35</v>
      </c>
      <c r="F291" s="242">
        <v>7.23</v>
      </c>
      <c r="G291" s="242">
        <v>4.92</v>
      </c>
      <c r="H291" s="243">
        <f t="shared" si="10"/>
        <v>99.5</v>
      </c>
      <c r="I291" s="244">
        <v>0.85799999999999998</v>
      </c>
      <c r="J291" s="238" t="s">
        <v>379</v>
      </c>
      <c r="L291" s="236"/>
    </row>
    <row r="292" spans="1:12">
      <c r="A292" s="241">
        <f t="shared" si="9"/>
        <v>289</v>
      </c>
      <c r="B292" s="245" t="s">
        <v>666</v>
      </c>
      <c r="C292" s="239">
        <v>41945</v>
      </c>
      <c r="D292" s="239">
        <v>41949</v>
      </c>
      <c r="E292" s="242">
        <v>86.86</v>
      </c>
      <c r="F292" s="242">
        <v>7.59</v>
      </c>
      <c r="G292" s="242">
        <v>5.05</v>
      </c>
      <c r="H292" s="243">
        <f t="shared" si="10"/>
        <v>99.5</v>
      </c>
      <c r="I292" s="244">
        <v>0.85699999999999998</v>
      </c>
      <c r="J292" s="238" t="s">
        <v>379</v>
      </c>
      <c r="L292" s="236"/>
    </row>
    <row r="293" spans="1:12">
      <c r="A293" s="241">
        <f t="shared" si="9"/>
        <v>290</v>
      </c>
      <c r="B293" s="245" t="s">
        <v>667</v>
      </c>
      <c r="C293" s="239">
        <v>41946</v>
      </c>
      <c r="D293" s="239">
        <v>41949</v>
      </c>
      <c r="E293" s="242">
        <v>87.02</v>
      </c>
      <c r="F293" s="242">
        <v>7.41</v>
      </c>
      <c r="G293" s="242">
        <v>5.07</v>
      </c>
      <c r="H293" s="243">
        <f t="shared" si="10"/>
        <v>99.5</v>
      </c>
      <c r="I293" s="244">
        <v>0.85699999999999998</v>
      </c>
      <c r="J293" s="238" t="s">
        <v>379</v>
      </c>
      <c r="L293" s="236"/>
    </row>
    <row r="294" spans="1:12">
      <c r="A294" s="241">
        <f t="shared" si="9"/>
        <v>291</v>
      </c>
      <c r="B294" s="245" t="s">
        <v>668</v>
      </c>
      <c r="C294" s="239">
        <v>41947</v>
      </c>
      <c r="D294" s="239">
        <v>41949</v>
      </c>
      <c r="E294" s="242">
        <v>86.58</v>
      </c>
      <c r="F294" s="242">
        <v>6.75</v>
      </c>
      <c r="G294" s="242">
        <v>6.17</v>
      </c>
      <c r="H294" s="243">
        <f t="shared" si="10"/>
        <v>99.5</v>
      </c>
      <c r="I294" s="244">
        <v>0.85699999999999998</v>
      </c>
      <c r="J294" s="238" t="s">
        <v>379</v>
      </c>
      <c r="L294" s="236"/>
    </row>
    <row r="295" spans="1:12">
      <c r="A295" s="241">
        <f t="shared" si="9"/>
        <v>292</v>
      </c>
      <c r="B295" s="245" t="s">
        <v>669</v>
      </c>
      <c r="C295" s="239">
        <v>41948</v>
      </c>
      <c r="D295" s="239">
        <v>41950</v>
      </c>
      <c r="E295" s="242">
        <v>87.01</v>
      </c>
      <c r="F295" s="242">
        <v>7.7</v>
      </c>
      <c r="G295" s="242">
        <v>4.79</v>
      </c>
      <c r="H295" s="243">
        <f t="shared" si="10"/>
        <v>99.500000000000014</v>
      </c>
      <c r="I295" s="244">
        <v>0.85799999999999998</v>
      </c>
      <c r="J295" s="238" t="s">
        <v>379</v>
      </c>
      <c r="L295" s="236"/>
    </row>
    <row r="296" spans="1:12">
      <c r="A296" s="241">
        <f t="shared" si="9"/>
        <v>293</v>
      </c>
      <c r="B296" s="245" t="s">
        <v>670</v>
      </c>
      <c r="C296" s="239">
        <v>41949</v>
      </c>
      <c r="D296" s="239">
        <v>41950</v>
      </c>
      <c r="E296" s="242">
        <v>86.39</v>
      </c>
      <c r="F296" s="242">
        <v>7.54</v>
      </c>
      <c r="G296" s="242">
        <v>5.57</v>
      </c>
      <c r="H296" s="243">
        <f t="shared" si="10"/>
        <v>99.5</v>
      </c>
      <c r="I296" s="244">
        <v>0.85899999999999999</v>
      </c>
      <c r="J296" s="238" t="s">
        <v>379</v>
      </c>
      <c r="L296" s="236"/>
    </row>
    <row r="297" spans="1:12">
      <c r="A297" s="241">
        <f t="shared" si="9"/>
        <v>294</v>
      </c>
      <c r="B297" s="245" t="s">
        <v>671</v>
      </c>
      <c r="C297" s="239">
        <v>41950</v>
      </c>
      <c r="D297" s="239">
        <v>41950</v>
      </c>
      <c r="E297" s="242">
        <v>86.17</v>
      </c>
      <c r="F297" s="242">
        <v>8.34</v>
      </c>
      <c r="G297" s="242">
        <v>5</v>
      </c>
      <c r="H297" s="243">
        <f t="shared" si="10"/>
        <v>99.51</v>
      </c>
      <c r="I297" s="244">
        <v>0.85799999999999998</v>
      </c>
      <c r="J297" s="238" t="s">
        <v>379</v>
      </c>
      <c r="L297" s="236"/>
    </row>
    <row r="298" spans="1:12">
      <c r="A298" s="241">
        <f t="shared" si="9"/>
        <v>295</v>
      </c>
      <c r="B298" s="245" t="s">
        <v>672</v>
      </c>
      <c r="C298" s="239">
        <v>41951</v>
      </c>
      <c r="D298" s="239">
        <v>41954</v>
      </c>
      <c r="E298" s="242">
        <v>85.91</v>
      </c>
      <c r="F298" s="242">
        <v>8.67</v>
      </c>
      <c r="G298" s="242">
        <v>4.92</v>
      </c>
      <c r="H298" s="243">
        <f t="shared" si="10"/>
        <v>99.5</v>
      </c>
      <c r="I298" s="244">
        <v>0.85699999999999998</v>
      </c>
      <c r="J298" s="238" t="s">
        <v>379</v>
      </c>
      <c r="L298" s="236"/>
    </row>
    <row r="299" spans="1:12">
      <c r="A299" s="241">
        <f t="shared" si="9"/>
        <v>296</v>
      </c>
      <c r="B299" s="245" t="s">
        <v>673</v>
      </c>
      <c r="C299" s="239">
        <v>41951</v>
      </c>
      <c r="D299" s="239">
        <v>41954</v>
      </c>
      <c r="E299" s="242">
        <v>85.87</v>
      </c>
      <c r="F299" s="242">
        <v>8.76</v>
      </c>
      <c r="G299" s="242">
        <v>4.8600000000000003</v>
      </c>
      <c r="H299" s="243">
        <f t="shared" si="10"/>
        <v>99.490000000000009</v>
      </c>
      <c r="I299" s="244">
        <v>0.85699999999999998</v>
      </c>
      <c r="J299" s="238" t="s">
        <v>379</v>
      </c>
      <c r="L299" s="236"/>
    </row>
    <row r="300" spans="1:12">
      <c r="A300" s="241">
        <f t="shared" si="9"/>
        <v>297</v>
      </c>
      <c r="B300" s="245" t="s">
        <v>674</v>
      </c>
      <c r="C300" s="239">
        <v>41952</v>
      </c>
      <c r="D300" s="239">
        <v>41954</v>
      </c>
      <c r="E300" s="242">
        <v>85.77</v>
      </c>
      <c r="F300" s="242">
        <v>8.89</v>
      </c>
      <c r="G300" s="242">
        <v>4.8499999999999996</v>
      </c>
      <c r="H300" s="243">
        <f t="shared" si="10"/>
        <v>99.509999999999991</v>
      </c>
      <c r="I300" s="244">
        <v>0.85699999999999998</v>
      </c>
      <c r="J300" s="238" t="s">
        <v>379</v>
      </c>
      <c r="L300" s="236"/>
    </row>
    <row r="301" spans="1:12">
      <c r="A301" s="241">
        <f t="shared" si="9"/>
        <v>298</v>
      </c>
      <c r="B301" s="245" t="s">
        <v>675</v>
      </c>
      <c r="C301" s="239">
        <v>41954</v>
      </c>
      <c r="D301" s="239">
        <v>41956</v>
      </c>
      <c r="E301" s="242">
        <v>85.97</v>
      </c>
      <c r="F301" s="242">
        <v>8.9499999999999993</v>
      </c>
      <c r="G301" s="242">
        <v>4.58</v>
      </c>
      <c r="H301" s="243">
        <f t="shared" si="10"/>
        <v>99.5</v>
      </c>
      <c r="I301" s="244">
        <v>0.85699999999999998</v>
      </c>
      <c r="J301" s="238" t="s">
        <v>379</v>
      </c>
      <c r="L301" s="236"/>
    </row>
    <row r="302" spans="1:12">
      <c r="A302" s="241">
        <f t="shared" si="9"/>
        <v>299</v>
      </c>
      <c r="B302" s="245" t="s">
        <v>676</v>
      </c>
      <c r="C302" s="239">
        <v>41955</v>
      </c>
      <c r="D302" s="239">
        <v>41956</v>
      </c>
      <c r="E302" s="242">
        <v>86.03</v>
      </c>
      <c r="F302" s="242">
        <v>8.89</v>
      </c>
      <c r="G302" s="242">
        <v>4.58</v>
      </c>
      <c r="H302" s="243">
        <f t="shared" si="10"/>
        <v>99.5</v>
      </c>
      <c r="I302" s="244">
        <v>0.85799999999999998</v>
      </c>
      <c r="J302" s="238" t="s">
        <v>379</v>
      </c>
      <c r="L302" s="236"/>
    </row>
    <row r="303" spans="1:12">
      <c r="A303" s="241">
        <f t="shared" si="9"/>
        <v>300</v>
      </c>
      <c r="B303" s="245" t="s">
        <v>677</v>
      </c>
      <c r="C303" s="239">
        <v>41956</v>
      </c>
      <c r="D303" s="239">
        <v>41956</v>
      </c>
      <c r="E303" s="242">
        <v>86.16</v>
      </c>
      <c r="F303" s="242">
        <v>8.49</v>
      </c>
      <c r="G303" s="242">
        <v>4.84</v>
      </c>
      <c r="H303" s="243">
        <f t="shared" si="10"/>
        <v>99.49</v>
      </c>
      <c r="I303" s="244">
        <v>0.85799999999999998</v>
      </c>
      <c r="J303" s="238" t="s">
        <v>379</v>
      </c>
      <c r="L303" s="236"/>
    </row>
    <row r="304" spans="1:12">
      <c r="A304" s="241">
        <f t="shared" si="9"/>
        <v>301</v>
      </c>
      <c r="B304" s="245" t="s">
        <v>678</v>
      </c>
      <c r="C304" s="239">
        <v>41957</v>
      </c>
      <c r="D304" s="239">
        <v>41961</v>
      </c>
      <c r="E304" s="242">
        <v>86.18</v>
      </c>
      <c r="F304" s="242">
        <v>8.5</v>
      </c>
      <c r="G304" s="242">
        <v>4.82</v>
      </c>
      <c r="H304" s="243">
        <f t="shared" si="10"/>
        <v>99.5</v>
      </c>
      <c r="I304" s="244">
        <v>0.85799999999999998</v>
      </c>
      <c r="J304" s="238" t="s">
        <v>379</v>
      </c>
      <c r="L304" s="236"/>
    </row>
    <row r="305" spans="1:12">
      <c r="A305" s="241">
        <f t="shared" si="9"/>
        <v>302</v>
      </c>
      <c r="B305" s="245" t="s">
        <v>679</v>
      </c>
      <c r="C305" s="239">
        <v>41957</v>
      </c>
      <c r="D305" s="239">
        <v>41961</v>
      </c>
      <c r="E305" s="242">
        <v>86.52</v>
      </c>
      <c r="F305" s="242">
        <v>8.41</v>
      </c>
      <c r="G305" s="242">
        <v>4.58</v>
      </c>
      <c r="H305" s="243">
        <f t="shared" si="10"/>
        <v>99.509999999999991</v>
      </c>
      <c r="I305" s="244">
        <v>0.85699999999999998</v>
      </c>
      <c r="J305" s="238" t="s">
        <v>379</v>
      </c>
      <c r="L305" s="236"/>
    </row>
    <row r="306" spans="1:12">
      <c r="A306" s="241">
        <f t="shared" si="9"/>
        <v>303</v>
      </c>
      <c r="B306" s="245" t="s">
        <v>680</v>
      </c>
      <c r="C306" s="239">
        <v>41958</v>
      </c>
      <c r="D306" s="239">
        <v>41961</v>
      </c>
      <c r="E306" s="242">
        <v>86.29</v>
      </c>
      <c r="F306" s="242">
        <v>8.6999999999999993</v>
      </c>
      <c r="G306" s="242">
        <v>4.51</v>
      </c>
      <c r="H306" s="243">
        <f t="shared" si="10"/>
        <v>99.500000000000014</v>
      </c>
      <c r="I306" s="244">
        <v>0.85699999999999998</v>
      </c>
      <c r="J306" s="238" t="s">
        <v>379</v>
      </c>
      <c r="L306" s="236"/>
    </row>
    <row r="307" spans="1:12">
      <c r="A307" s="241">
        <f t="shared" si="9"/>
        <v>304</v>
      </c>
      <c r="B307" s="245" t="s">
        <v>681</v>
      </c>
      <c r="C307" s="239">
        <v>41959</v>
      </c>
      <c r="D307" s="239">
        <v>41961</v>
      </c>
      <c r="E307" s="242">
        <v>85.88</v>
      </c>
      <c r="F307" s="242">
        <v>9.06</v>
      </c>
      <c r="G307" s="242">
        <v>4.5599999999999996</v>
      </c>
      <c r="H307" s="243">
        <f t="shared" si="10"/>
        <v>99.5</v>
      </c>
      <c r="I307" s="244">
        <v>0.85699999999999998</v>
      </c>
      <c r="J307" s="238" t="s">
        <v>379</v>
      </c>
      <c r="L307" s="236"/>
    </row>
    <row r="308" spans="1:12">
      <c r="A308" s="241">
        <f t="shared" si="9"/>
        <v>305</v>
      </c>
      <c r="B308" s="245" t="s">
        <v>682</v>
      </c>
      <c r="C308" s="239">
        <v>41960</v>
      </c>
      <c r="D308" s="239">
        <v>41961</v>
      </c>
      <c r="E308" s="242">
        <v>86.61</v>
      </c>
      <c r="F308" s="242">
        <v>8.3000000000000007</v>
      </c>
      <c r="G308" s="242">
        <v>4.59</v>
      </c>
      <c r="H308" s="243">
        <f t="shared" si="10"/>
        <v>99.5</v>
      </c>
      <c r="I308" s="244">
        <v>0.85799999999999998</v>
      </c>
      <c r="J308" s="238" t="s">
        <v>379</v>
      </c>
      <c r="L308" s="236"/>
    </row>
    <row r="309" spans="1:12">
      <c r="A309" s="241">
        <f t="shared" si="9"/>
        <v>306</v>
      </c>
      <c r="B309" s="245" t="s">
        <v>683</v>
      </c>
      <c r="C309" s="239">
        <v>41961</v>
      </c>
      <c r="D309" s="239">
        <v>41968</v>
      </c>
      <c r="E309" s="242">
        <v>86.62</v>
      </c>
      <c r="F309" s="242">
        <v>8.2100000000000009</v>
      </c>
      <c r="G309" s="242">
        <v>4.67</v>
      </c>
      <c r="H309" s="243">
        <f t="shared" si="10"/>
        <v>99.500000000000014</v>
      </c>
      <c r="I309" s="244">
        <v>0.85699999999999998</v>
      </c>
      <c r="J309" s="238" t="s">
        <v>379</v>
      </c>
      <c r="L309" s="236"/>
    </row>
    <row r="310" spans="1:12">
      <c r="A310" s="241">
        <f t="shared" si="9"/>
        <v>307</v>
      </c>
      <c r="B310" s="245" t="s">
        <v>684</v>
      </c>
      <c r="C310" s="239">
        <v>41961</v>
      </c>
      <c r="D310" s="239">
        <v>41968</v>
      </c>
      <c r="E310" s="242">
        <v>86.83</v>
      </c>
      <c r="F310" s="242">
        <v>7.98</v>
      </c>
      <c r="G310" s="242">
        <v>4.6900000000000004</v>
      </c>
      <c r="H310" s="243">
        <f t="shared" si="10"/>
        <v>99.5</v>
      </c>
      <c r="I310" s="244">
        <v>0.85699999999999998</v>
      </c>
      <c r="J310" s="238" t="s">
        <v>379</v>
      </c>
      <c r="L310" s="236"/>
    </row>
    <row r="311" spans="1:12">
      <c r="A311" s="241">
        <f t="shared" si="9"/>
        <v>308</v>
      </c>
      <c r="B311" s="245" t="s">
        <v>685</v>
      </c>
      <c r="C311" s="239">
        <v>41962</v>
      </c>
      <c r="D311" s="239">
        <v>41968</v>
      </c>
      <c r="E311" s="242">
        <v>87.38</v>
      </c>
      <c r="F311" s="242">
        <v>7.63</v>
      </c>
      <c r="G311" s="242">
        <v>4.49</v>
      </c>
      <c r="H311" s="243">
        <f t="shared" si="10"/>
        <v>99.499999999999986</v>
      </c>
      <c r="I311" s="244">
        <v>0.85699999999999998</v>
      </c>
      <c r="J311" s="238" t="s">
        <v>379</v>
      </c>
      <c r="L311" s="236"/>
    </row>
    <row r="312" spans="1:12">
      <c r="A312" s="241">
        <f t="shared" si="9"/>
        <v>309</v>
      </c>
      <c r="B312" s="245" t="s">
        <v>686</v>
      </c>
      <c r="C312" s="239">
        <v>41963</v>
      </c>
      <c r="D312" s="239">
        <v>41968</v>
      </c>
      <c r="E312" s="242">
        <v>87.2</v>
      </c>
      <c r="F312" s="242">
        <v>7.34</v>
      </c>
      <c r="G312" s="242">
        <v>4.96</v>
      </c>
      <c r="H312" s="243">
        <f t="shared" si="10"/>
        <v>99.5</v>
      </c>
      <c r="I312" s="244">
        <v>0.85799999999999998</v>
      </c>
      <c r="J312" s="238" t="s">
        <v>379</v>
      </c>
      <c r="L312" s="236"/>
    </row>
    <row r="313" spans="1:12">
      <c r="A313" s="241">
        <f t="shared" si="9"/>
        <v>310</v>
      </c>
      <c r="B313" s="245" t="s">
        <v>687</v>
      </c>
      <c r="C313" s="239">
        <v>41964</v>
      </c>
      <c r="D313" s="239">
        <v>41970</v>
      </c>
      <c r="E313" s="242">
        <v>87.52</v>
      </c>
      <c r="F313" s="242">
        <v>7.55</v>
      </c>
      <c r="G313" s="242">
        <v>4.43</v>
      </c>
      <c r="H313" s="243">
        <f t="shared" si="10"/>
        <v>99.5</v>
      </c>
      <c r="I313" s="244">
        <v>0.85799999999999998</v>
      </c>
      <c r="J313" s="238" t="s">
        <v>379</v>
      </c>
      <c r="L313" s="236"/>
    </row>
    <row r="314" spans="1:12">
      <c r="A314" s="241">
        <f t="shared" si="9"/>
        <v>311</v>
      </c>
      <c r="B314" s="245" t="s">
        <v>688</v>
      </c>
      <c r="C314" s="239">
        <v>41965</v>
      </c>
      <c r="D314" s="239">
        <v>41970</v>
      </c>
      <c r="E314" s="242">
        <v>87.88</v>
      </c>
      <c r="F314" s="242">
        <v>7.35</v>
      </c>
      <c r="G314" s="242">
        <v>4.2699999999999996</v>
      </c>
      <c r="H314" s="243">
        <f t="shared" si="10"/>
        <v>99.499999999999986</v>
      </c>
      <c r="I314" s="244">
        <v>0.85899999999999999</v>
      </c>
      <c r="J314" s="238" t="s">
        <v>379</v>
      </c>
      <c r="L314" s="236"/>
    </row>
    <row r="315" spans="1:12">
      <c r="A315" s="241">
        <f t="shared" si="9"/>
        <v>312</v>
      </c>
      <c r="B315" s="245" t="s">
        <v>689</v>
      </c>
      <c r="C315" s="239">
        <v>41966</v>
      </c>
      <c r="D315" s="239">
        <v>41970</v>
      </c>
      <c r="E315" s="242">
        <v>88.49</v>
      </c>
      <c r="F315" s="242">
        <v>6.86</v>
      </c>
      <c r="G315" s="242">
        <v>4.1500000000000004</v>
      </c>
      <c r="H315" s="243">
        <f t="shared" si="10"/>
        <v>99.5</v>
      </c>
      <c r="I315" s="244">
        <v>0.85899999999999999</v>
      </c>
      <c r="J315" s="238" t="s">
        <v>379</v>
      </c>
      <c r="L315" s="236"/>
    </row>
    <row r="316" spans="1:12">
      <c r="A316" s="241">
        <f t="shared" si="9"/>
        <v>313</v>
      </c>
      <c r="B316" s="245" t="s">
        <v>690</v>
      </c>
      <c r="C316" s="239">
        <v>41966</v>
      </c>
      <c r="D316" s="239">
        <v>41970</v>
      </c>
      <c r="E316" s="242">
        <v>88.38</v>
      </c>
      <c r="F316" s="242">
        <v>6.93</v>
      </c>
      <c r="G316" s="242">
        <v>4.1900000000000004</v>
      </c>
      <c r="H316" s="243">
        <f t="shared" si="10"/>
        <v>99.5</v>
      </c>
      <c r="I316" s="244">
        <v>0.85899999999999999</v>
      </c>
      <c r="J316" s="238" t="s">
        <v>379</v>
      </c>
      <c r="L316" s="236"/>
    </row>
    <row r="317" spans="1:12">
      <c r="A317" s="241">
        <f t="shared" si="9"/>
        <v>314</v>
      </c>
      <c r="B317" s="245" t="s">
        <v>691</v>
      </c>
      <c r="C317" s="239">
        <v>41967</v>
      </c>
      <c r="D317" s="239">
        <v>41970</v>
      </c>
      <c r="E317" s="242">
        <v>88.67</v>
      </c>
      <c r="F317" s="242">
        <v>6.92</v>
      </c>
      <c r="G317" s="242">
        <v>3.91</v>
      </c>
      <c r="H317" s="243">
        <f t="shared" si="10"/>
        <v>99.5</v>
      </c>
      <c r="I317" s="244">
        <v>0.86</v>
      </c>
      <c r="J317" s="238" t="s">
        <v>379</v>
      </c>
      <c r="L317" s="236"/>
    </row>
    <row r="318" spans="1:12">
      <c r="A318" s="241">
        <f t="shared" si="9"/>
        <v>315</v>
      </c>
      <c r="B318" s="245" t="s">
        <v>692</v>
      </c>
      <c r="C318" s="239">
        <v>41968</v>
      </c>
      <c r="D318" s="239">
        <v>41970</v>
      </c>
      <c r="E318" s="242">
        <v>88.66</v>
      </c>
      <c r="F318" s="242">
        <v>6.61</v>
      </c>
      <c r="G318" s="242">
        <v>4.2300000000000004</v>
      </c>
      <c r="H318" s="243">
        <f t="shared" si="10"/>
        <v>99.5</v>
      </c>
      <c r="I318" s="244">
        <v>0.85899999999999999</v>
      </c>
      <c r="J318" s="238" t="s">
        <v>379</v>
      </c>
      <c r="L318" s="236"/>
    </row>
    <row r="319" spans="1:12">
      <c r="A319" s="241">
        <f t="shared" si="9"/>
        <v>316</v>
      </c>
      <c r="B319" s="245" t="s">
        <v>693</v>
      </c>
      <c r="C319" s="239">
        <v>41969</v>
      </c>
      <c r="D319" s="239">
        <v>41975</v>
      </c>
      <c r="E319" s="242">
        <v>88.54</v>
      </c>
      <c r="F319" s="242">
        <v>7</v>
      </c>
      <c r="G319" s="242">
        <v>3.97</v>
      </c>
      <c r="H319" s="243">
        <f t="shared" si="10"/>
        <v>99.51</v>
      </c>
      <c r="I319" s="244">
        <v>0.86</v>
      </c>
      <c r="J319" s="238" t="s">
        <v>379</v>
      </c>
      <c r="L319" s="236"/>
    </row>
    <row r="320" spans="1:12">
      <c r="A320" s="241">
        <f t="shared" si="9"/>
        <v>317</v>
      </c>
      <c r="B320" s="245" t="s">
        <v>694</v>
      </c>
      <c r="C320" s="239">
        <v>41970</v>
      </c>
      <c r="D320" s="239">
        <v>41975</v>
      </c>
      <c r="E320" s="242">
        <v>88.81</v>
      </c>
      <c r="F320" s="242">
        <v>6.42</v>
      </c>
      <c r="G320" s="242">
        <v>4.2699999999999996</v>
      </c>
      <c r="H320" s="243">
        <f t="shared" si="10"/>
        <v>99.5</v>
      </c>
      <c r="I320" s="244">
        <v>0.86</v>
      </c>
      <c r="J320" s="238" t="s">
        <v>379</v>
      </c>
      <c r="L320" s="236"/>
    </row>
    <row r="321" spans="1:12">
      <c r="A321" s="241">
        <f t="shared" si="9"/>
        <v>318</v>
      </c>
      <c r="B321" s="245" t="s">
        <v>695</v>
      </c>
      <c r="C321" s="239">
        <v>41971</v>
      </c>
      <c r="D321" s="239">
        <v>41975</v>
      </c>
      <c r="E321" s="242">
        <v>88.98</v>
      </c>
      <c r="F321" s="242">
        <v>6.15</v>
      </c>
      <c r="G321" s="242">
        <v>4.3600000000000003</v>
      </c>
      <c r="H321" s="243">
        <f t="shared" si="10"/>
        <v>99.490000000000009</v>
      </c>
      <c r="I321" s="244">
        <v>0.86099999999999999</v>
      </c>
      <c r="J321" s="238" t="s">
        <v>379</v>
      </c>
      <c r="L321" s="236"/>
    </row>
    <row r="322" spans="1:12">
      <c r="A322" s="241">
        <f t="shared" si="9"/>
        <v>319</v>
      </c>
      <c r="B322" s="245" t="s">
        <v>696</v>
      </c>
      <c r="C322" s="239">
        <v>41972</v>
      </c>
      <c r="D322" s="239">
        <v>41975</v>
      </c>
      <c r="E322" s="242">
        <v>88.86</v>
      </c>
      <c r="F322" s="242">
        <v>6.27</v>
      </c>
      <c r="G322" s="242">
        <v>4.3600000000000003</v>
      </c>
      <c r="H322" s="243">
        <f t="shared" si="10"/>
        <v>99.49</v>
      </c>
      <c r="I322" s="244">
        <v>0.85799999999999998</v>
      </c>
      <c r="J322" s="238" t="s">
        <v>379</v>
      </c>
      <c r="L322" s="236"/>
    </row>
    <row r="323" spans="1:12">
      <c r="A323" s="241">
        <f t="shared" si="9"/>
        <v>320</v>
      </c>
      <c r="B323" s="245" t="s">
        <v>697</v>
      </c>
      <c r="C323" s="239">
        <v>41972</v>
      </c>
      <c r="D323" s="239">
        <v>41975</v>
      </c>
      <c r="E323" s="242">
        <v>88.58</v>
      </c>
      <c r="F323" s="242">
        <v>6.74</v>
      </c>
      <c r="G323" s="242">
        <v>4.18</v>
      </c>
      <c r="H323" s="243">
        <f t="shared" si="10"/>
        <v>99.5</v>
      </c>
      <c r="I323" s="244">
        <v>0.86</v>
      </c>
      <c r="J323" s="238" t="s">
        <v>379</v>
      </c>
      <c r="L323" s="236"/>
    </row>
    <row r="324" spans="1:12">
      <c r="A324" s="241">
        <f t="shared" si="9"/>
        <v>321</v>
      </c>
      <c r="B324" s="245" t="s">
        <v>698</v>
      </c>
      <c r="C324" s="239">
        <v>41973</v>
      </c>
      <c r="D324" s="239">
        <v>41975</v>
      </c>
      <c r="E324" s="242">
        <v>89.15</v>
      </c>
      <c r="F324" s="242">
        <v>6.23</v>
      </c>
      <c r="G324" s="242">
        <v>4.12</v>
      </c>
      <c r="H324" s="243">
        <f t="shared" si="10"/>
        <v>99.500000000000014</v>
      </c>
      <c r="I324" s="244">
        <v>0.86099999999999999</v>
      </c>
      <c r="J324" s="238" t="s">
        <v>379</v>
      </c>
      <c r="L324" s="236"/>
    </row>
    <row r="325" spans="1:12">
      <c r="A325" s="241">
        <f t="shared" si="9"/>
        <v>322</v>
      </c>
      <c r="B325" s="245" t="s">
        <v>699</v>
      </c>
      <c r="C325" s="239">
        <v>41974</v>
      </c>
      <c r="D325" s="239">
        <v>41975</v>
      </c>
      <c r="E325" s="242">
        <v>89.12</v>
      </c>
      <c r="F325" s="242">
        <v>6.25</v>
      </c>
      <c r="G325" s="242">
        <v>4.13</v>
      </c>
      <c r="H325" s="243">
        <f t="shared" si="10"/>
        <v>99.5</v>
      </c>
      <c r="I325" s="244">
        <v>0.86</v>
      </c>
      <c r="J325" s="238" t="s">
        <v>379</v>
      </c>
      <c r="L325" s="236"/>
    </row>
    <row r="326" spans="1:12">
      <c r="A326" s="241">
        <f t="shared" ref="A326:A389" si="11">A325+1</f>
        <v>323</v>
      </c>
      <c r="B326" s="245" t="s">
        <v>700</v>
      </c>
      <c r="C326" s="239">
        <v>41975</v>
      </c>
      <c r="D326" s="239">
        <v>41978</v>
      </c>
      <c r="E326" s="242">
        <v>89.11</v>
      </c>
      <c r="F326" s="242">
        <v>6.33</v>
      </c>
      <c r="G326" s="242">
        <v>4.0599999999999996</v>
      </c>
      <c r="H326" s="243">
        <f t="shared" si="10"/>
        <v>99.5</v>
      </c>
      <c r="I326" s="244">
        <v>0.86099999999999999</v>
      </c>
      <c r="J326" s="238" t="s">
        <v>379</v>
      </c>
      <c r="L326" s="236"/>
    </row>
    <row r="327" spans="1:12">
      <c r="A327" s="241">
        <f t="shared" si="11"/>
        <v>324</v>
      </c>
      <c r="B327" s="245" t="s">
        <v>701</v>
      </c>
      <c r="C327" s="239">
        <v>41976</v>
      </c>
      <c r="D327" s="239">
        <v>41978</v>
      </c>
      <c r="E327" s="242">
        <v>89.2</v>
      </c>
      <c r="F327" s="242">
        <v>6.1</v>
      </c>
      <c r="G327" s="242">
        <v>4.2</v>
      </c>
      <c r="H327" s="243">
        <f t="shared" si="10"/>
        <v>99.5</v>
      </c>
      <c r="I327" s="244">
        <v>0.86199999999999999</v>
      </c>
      <c r="J327" s="238" t="s">
        <v>379</v>
      </c>
      <c r="L327" s="236"/>
    </row>
    <row r="328" spans="1:12">
      <c r="A328" s="241">
        <f t="shared" si="11"/>
        <v>325</v>
      </c>
      <c r="B328" s="245" t="s">
        <v>702</v>
      </c>
      <c r="C328" s="239">
        <v>41977</v>
      </c>
      <c r="D328" s="239">
        <v>41978</v>
      </c>
      <c r="E328" s="242">
        <v>89.26</v>
      </c>
      <c r="F328" s="242">
        <v>6.02</v>
      </c>
      <c r="G328" s="242">
        <v>4.22</v>
      </c>
      <c r="H328" s="243">
        <f t="shared" si="10"/>
        <v>99.5</v>
      </c>
      <c r="I328" s="244">
        <v>0.86199999999999999</v>
      </c>
      <c r="J328" s="238" t="s">
        <v>379</v>
      </c>
      <c r="L328" s="236"/>
    </row>
    <row r="329" spans="1:12">
      <c r="A329" s="241">
        <f t="shared" si="11"/>
        <v>326</v>
      </c>
      <c r="B329" s="245" t="s">
        <v>703</v>
      </c>
      <c r="C329" s="239">
        <v>41978</v>
      </c>
      <c r="D329" s="239">
        <v>41978</v>
      </c>
      <c r="E329" s="242">
        <v>88.99</v>
      </c>
      <c r="F329" s="242">
        <v>6.23</v>
      </c>
      <c r="G329" s="242">
        <v>4.28</v>
      </c>
      <c r="H329" s="243">
        <f t="shared" si="10"/>
        <v>99.5</v>
      </c>
      <c r="I329" s="244">
        <v>0.86199999999999999</v>
      </c>
      <c r="J329" s="238" t="s">
        <v>379</v>
      </c>
      <c r="L329" s="236"/>
    </row>
    <row r="330" spans="1:12">
      <c r="A330" s="241">
        <f t="shared" si="11"/>
        <v>327</v>
      </c>
      <c r="B330" s="245" t="s">
        <v>704</v>
      </c>
      <c r="C330" s="239">
        <v>41978</v>
      </c>
      <c r="D330" s="239">
        <v>41983</v>
      </c>
      <c r="E330" s="242">
        <v>88.93</v>
      </c>
      <c r="F330" s="242">
        <v>6.42</v>
      </c>
      <c r="G330" s="242">
        <v>4.1500000000000004</v>
      </c>
      <c r="H330" s="243">
        <f t="shared" si="10"/>
        <v>99.500000000000014</v>
      </c>
      <c r="I330" s="244">
        <v>0.86099999999999999</v>
      </c>
      <c r="J330" s="238" t="s">
        <v>379</v>
      </c>
      <c r="L330" s="236"/>
    </row>
    <row r="331" spans="1:12">
      <c r="A331" s="241">
        <f t="shared" si="11"/>
        <v>328</v>
      </c>
      <c r="B331" s="245" t="s">
        <v>705</v>
      </c>
      <c r="C331" s="239">
        <v>41979</v>
      </c>
      <c r="D331" s="239">
        <v>41983</v>
      </c>
      <c r="E331" s="242">
        <v>88.54</v>
      </c>
      <c r="F331" s="242">
        <v>6.74</v>
      </c>
      <c r="G331" s="242">
        <v>4.22</v>
      </c>
      <c r="H331" s="243">
        <f t="shared" si="10"/>
        <v>99.5</v>
      </c>
      <c r="I331" s="244">
        <v>0.86</v>
      </c>
      <c r="J331" s="238" t="s">
        <v>379</v>
      </c>
      <c r="L331" s="236"/>
    </row>
    <row r="332" spans="1:12">
      <c r="A332" s="241">
        <f t="shared" si="11"/>
        <v>329</v>
      </c>
      <c r="B332" s="245" t="s">
        <v>706</v>
      </c>
      <c r="C332" s="239">
        <v>41980</v>
      </c>
      <c r="D332" s="239">
        <v>41983</v>
      </c>
      <c r="E332" s="242">
        <v>88.63</v>
      </c>
      <c r="F332" s="242">
        <v>6.96</v>
      </c>
      <c r="G332" s="242">
        <v>3.91</v>
      </c>
      <c r="H332" s="243">
        <f t="shared" si="10"/>
        <v>99.499999999999986</v>
      </c>
      <c r="I332" s="244">
        <v>0.86099999999999999</v>
      </c>
      <c r="J332" s="238" t="s">
        <v>379</v>
      </c>
      <c r="L332" s="236"/>
    </row>
    <row r="333" spans="1:12">
      <c r="A333" s="241">
        <f t="shared" si="11"/>
        <v>330</v>
      </c>
      <c r="B333" s="245" t="s">
        <v>707</v>
      </c>
      <c r="C333" s="239">
        <v>41981</v>
      </c>
      <c r="D333" s="239">
        <v>41983</v>
      </c>
      <c r="E333" s="242">
        <v>88.32</v>
      </c>
      <c r="F333" s="242">
        <v>7.17</v>
      </c>
      <c r="G333" s="242">
        <v>4.01</v>
      </c>
      <c r="H333" s="243">
        <f t="shared" si="10"/>
        <v>99.5</v>
      </c>
      <c r="I333" s="244">
        <v>0.86099999999999999</v>
      </c>
      <c r="J333" s="238" t="s">
        <v>379</v>
      </c>
      <c r="L333" s="236"/>
    </row>
    <row r="334" spans="1:12">
      <c r="A334" s="241">
        <f t="shared" si="11"/>
        <v>331</v>
      </c>
      <c r="B334" s="245" t="s">
        <v>708</v>
      </c>
      <c r="C334" s="239">
        <v>41982</v>
      </c>
      <c r="D334" s="239">
        <v>41983</v>
      </c>
      <c r="E334" s="242">
        <v>87.48</v>
      </c>
      <c r="F334" s="242">
        <v>8.06</v>
      </c>
      <c r="G334" s="242">
        <v>3.96</v>
      </c>
      <c r="H334" s="243">
        <f>SUM(E334:G334)</f>
        <v>99.5</v>
      </c>
      <c r="I334" s="244">
        <v>0.86</v>
      </c>
      <c r="J334" s="238" t="s">
        <v>379</v>
      </c>
      <c r="L334" s="236"/>
    </row>
    <row r="335" spans="1:12">
      <c r="A335" s="241">
        <f t="shared" si="11"/>
        <v>332</v>
      </c>
      <c r="B335" s="245" t="s">
        <v>709</v>
      </c>
      <c r="C335" s="239">
        <v>41983</v>
      </c>
      <c r="D335" s="239">
        <v>41983</v>
      </c>
      <c r="E335" s="242">
        <v>88.06</v>
      </c>
      <c r="F335" s="242">
        <v>7.72</v>
      </c>
      <c r="G335" s="242">
        <v>3.72</v>
      </c>
      <c r="H335" s="243">
        <f>SUM(E335:G335)</f>
        <v>99.5</v>
      </c>
      <c r="I335" s="244">
        <v>0.86</v>
      </c>
      <c r="J335" s="238" t="s">
        <v>379</v>
      </c>
      <c r="L335" s="236"/>
    </row>
    <row r="336" spans="1:12">
      <c r="A336" s="241">
        <f t="shared" si="11"/>
        <v>333</v>
      </c>
      <c r="B336" s="245" t="s">
        <v>710</v>
      </c>
      <c r="C336" s="239">
        <v>41983</v>
      </c>
      <c r="D336" s="239">
        <v>41985</v>
      </c>
      <c r="E336" s="242">
        <v>88.79</v>
      </c>
      <c r="F336" s="242">
        <v>7.16</v>
      </c>
      <c r="G336" s="242">
        <v>3.55</v>
      </c>
      <c r="H336" s="243">
        <f t="shared" ref="H336:H399" si="12">SUM(E336:G336)</f>
        <v>99.5</v>
      </c>
      <c r="I336" s="244">
        <v>0.86099999999999999</v>
      </c>
      <c r="J336" s="238" t="s">
        <v>379</v>
      </c>
      <c r="L336" s="236"/>
    </row>
    <row r="337" spans="1:12">
      <c r="A337" s="241">
        <f t="shared" si="11"/>
        <v>334</v>
      </c>
      <c r="B337" s="245" t="s">
        <v>711</v>
      </c>
      <c r="C337" s="239">
        <v>41984</v>
      </c>
      <c r="D337" s="239">
        <v>41985</v>
      </c>
      <c r="E337" s="242">
        <v>88.66</v>
      </c>
      <c r="F337" s="242">
        <v>7.13</v>
      </c>
      <c r="G337" s="242">
        <v>3.71</v>
      </c>
      <c r="H337" s="243">
        <f t="shared" si="12"/>
        <v>99.499999999999986</v>
      </c>
      <c r="I337" s="244">
        <v>0.86099999999999999</v>
      </c>
      <c r="J337" s="238" t="s">
        <v>379</v>
      </c>
      <c r="L337" s="236"/>
    </row>
    <row r="338" spans="1:12">
      <c r="A338" s="241">
        <f t="shared" si="11"/>
        <v>335</v>
      </c>
      <c r="B338" s="245" t="s">
        <v>712</v>
      </c>
      <c r="C338" s="239">
        <v>41985</v>
      </c>
      <c r="D338" s="239">
        <v>41988</v>
      </c>
      <c r="E338" s="242">
        <v>88.46</v>
      </c>
      <c r="F338" s="242">
        <v>7.17</v>
      </c>
      <c r="G338" s="242">
        <v>3.87</v>
      </c>
      <c r="H338" s="243">
        <f t="shared" si="12"/>
        <v>99.5</v>
      </c>
      <c r="I338" s="244">
        <v>0.86099999999999999</v>
      </c>
      <c r="J338" s="238" t="s">
        <v>379</v>
      </c>
      <c r="L338" s="236"/>
    </row>
    <row r="339" spans="1:12">
      <c r="A339" s="241">
        <f t="shared" si="11"/>
        <v>336</v>
      </c>
      <c r="B339" s="245" t="s">
        <v>713</v>
      </c>
      <c r="C339" s="239">
        <v>41986</v>
      </c>
      <c r="D339" s="239">
        <v>41988</v>
      </c>
      <c r="E339" s="242">
        <v>88.23</v>
      </c>
      <c r="F339" s="242">
        <v>7.27</v>
      </c>
      <c r="G339" s="242">
        <v>4.01</v>
      </c>
      <c r="H339" s="243">
        <f t="shared" si="12"/>
        <v>99.51</v>
      </c>
      <c r="I339" s="244">
        <v>0.86099999999999999</v>
      </c>
      <c r="J339" s="238" t="s">
        <v>379</v>
      </c>
      <c r="L339" s="236"/>
    </row>
    <row r="340" spans="1:12">
      <c r="A340" s="241">
        <f t="shared" si="11"/>
        <v>337</v>
      </c>
      <c r="B340" s="245" t="s">
        <v>714</v>
      </c>
      <c r="C340" s="239">
        <v>41987</v>
      </c>
      <c r="D340" s="239">
        <v>41988</v>
      </c>
      <c r="E340" s="242">
        <v>88.25</v>
      </c>
      <c r="F340" s="242">
        <v>7.42</v>
      </c>
      <c r="G340" s="242">
        <v>3.83</v>
      </c>
      <c r="H340" s="243">
        <f t="shared" si="12"/>
        <v>99.5</v>
      </c>
      <c r="I340" s="244">
        <v>0.86099999999999999</v>
      </c>
      <c r="J340" s="238" t="s">
        <v>379</v>
      </c>
      <c r="L340" s="236"/>
    </row>
    <row r="341" spans="1:12">
      <c r="A341" s="241">
        <f t="shared" si="11"/>
        <v>338</v>
      </c>
      <c r="B341" s="245" t="s">
        <v>715</v>
      </c>
      <c r="C341" s="239">
        <v>41988</v>
      </c>
      <c r="D341" s="239">
        <v>41990</v>
      </c>
      <c r="E341" s="242">
        <v>88.04</v>
      </c>
      <c r="F341" s="242">
        <v>7.34</v>
      </c>
      <c r="G341" s="242">
        <v>4.12</v>
      </c>
      <c r="H341" s="243">
        <f t="shared" si="12"/>
        <v>99.500000000000014</v>
      </c>
      <c r="I341" s="244">
        <v>0.86</v>
      </c>
      <c r="J341" s="238" t="s">
        <v>379</v>
      </c>
      <c r="L341" s="236"/>
    </row>
    <row r="342" spans="1:12">
      <c r="A342" s="241">
        <f t="shared" si="11"/>
        <v>339</v>
      </c>
      <c r="B342" s="245" t="s">
        <v>716</v>
      </c>
      <c r="C342" s="239">
        <v>41988</v>
      </c>
      <c r="D342" s="239">
        <v>41990</v>
      </c>
      <c r="E342" s="242">
        <v>88.1</v>
      </c>
      <c r="F342" s="242">
        <v>7.77</v>
      </c>
      <c r="G342" s="242">
        <v>3.63</v>
      </c>
      <c r="H342" s="243">
        <f t="shared" si="12"/>
        <v>99.499999999999986</v>
      </c>
      <c r="I342" s="244">
        <v>0.86099999999999999</v>
      </c>
      <c r="J342" s="238" t="s">
        <v>379</v>
      </c>
      <c r="L342" s="236"/>
    </row>
    <row r="343" spans="1:12">
      <c r="A343" s="241">
        <f t="shared" si="11"/>
        <v>340</v>
      </c>
      <c r="B343" s="245" t="s">
        <v>717</v>
      </c>
      <c r="C343" s="239">
        <v>41989</v>
      </c>
      <c r="D343" s="239">
        <v>41990</v>
      </c>
      <c r="E343" s="242">
        <v>87.89</v>
      </c>
      <c r="F343" s="242">
        <v>7.36</v>
      </c>
      <c r="G343" s="242">
        <v>4.25</v>
      </c>
      <c r="H343" s="243">
        <f t="shared" si="12"/>
        <v>99.5</v>
      </c>
      <c r="I343" s="244">
        <v>0.86</v>
      </c>
      <c r="J343" s="238" t="s">
        <v>379</v>
      </c>
      <c r="L343" s="236"/>
    </row>
    <row r="344" spans="1:12">
      <c r="A344" s="241">
        <f t="shared" si="11"/>
        <v>341</v>
      </c>
      <c r="B344" s="245" t="s">
        <v>718</v>
      </c>
      <c r="C344" s="239">
        <v>41990</v>
      </c>
      <c r="D344" s="239">
        <v>41997</v>
      </c>
      <c r="E344" s="242">
        <v>87.96</v>
      </c>
      <c r="F344" s="242">
        <v>6.88</v>
      </c>
      <c r="G344" s="242">
        <v>4.66</v>
      </c>
      <c r="H344" s="243">
        <f t="shared" si="12"/>
        <v>99.499999999999986</v>
      </c>
      <c r="I344" s="244">
        <v>0.86</v>
      </c>
      <c r="J344" s="238" t="s">
        <v>379</v>
      </c>
      <c r="L344" s="236"/>
    </row>
    <row r="345" spans="1:12">
      <c r="A345" s="241">
        <f t="shared" si="11"/>
        <v>342</v>
      </c>
      <c r="B345" s="245" t="s">
        <v>719</v>
      </c>
      <c r="C345" s="239">
        <v>41991</v>
      </c>
      <c r="D345" s="239">
        <v>41997</v>
      </c>
      <c r="E345" s="242">
        <v>88.29</v>
      </c>
      <c r="F345" s="242">
        <v>7.62</v>
      </c>
      <c r="G345" s="242">
        <v>3.59</v>
      </c>
      <c r="H345" s="243">
        <f t="shared" si="12"/>
        <v>99.500000000000014</v>
      </c>
      <c r="I345" s="244">
        <v>0.86099999999999999</v>
      </c>
      <c r="J345" s="238" t="s">
        <v>379</v>
      </c>
      <c r="L345" s="236"/>
    </row>
    <row r="346" spans="1:12">
      <c r="A346" s="241">
        <f t="shared" si="11"/>
        <v>343</v>
      </c>
      <c r="B346" s="245" t="s">
        <v>720</v>
      </c>
      <c r="C346" s="239">
        <v>41992</v>
      </c>
      <c r="D346" s="239">
        <v>41997</v>
      </c>
      <c r="E346" s="242">
        <v>87.9</v>
      </c>
      <c r="F346" s="242">
        <v>6.91</v>
      </c>
      <c r="G346" s="242">
        <v>4.6900000000000004</v>
      </c>
      <c r="H346" s="243">
        <f t="shared" si="12"/>
        <v>99.5</v>
      </c>
      <c r="I346" s="244">
        <v>0.86099999999999999</v>
      </c>
      <c r="J346" s="238" t="s">
        <v>379</v>
      </c>
      <c r="L346" s="236"/>
    </row>
    <row r="347" spans="1:12">
      <c r="A347" s="241">
        <f t="shared" si="11"/>
        <v>344</v>
      </c>
      <c r="B347" s="245" t="s">
        <v>721</v>
      </c>
      <c r="C347" s="239">
        <v>41993</v>
      </c>
      <c r="D347" s="239">
        <v>41997</v>
      </c>
      <c r="E347" s="242">
        <v>88.79</v>
      </c>
      <c r="F347" s="242">
        <v>7.08</v>
      </c>
      <c r="G347" s="242">
        <v>3.63</v>
      </c>
      <c r="H347" s="243">
        <f t="shared" si="12"/>
        <v>99.5</v>
      </c>
      <c r="I347" s="244">
        <v>0.86099999999999999</v>
      </c>
      <c r="J347" s="238" t="s">
        <v>379</v>
      </c>
      <c r="L347" s="236"/>
    </row>
    <row r="348" spans="1:12">
      <c r="A348" s="241">
        <f t="shared" si="11"/>
        <v>345</v>
      </c>
      <c r="B348" s="245" t="s">
        <v>722</v>
      </c>
      <c r="C348" s="239">
        <v>41993</v>
      </c>
      <c r="D348" s="239">
        <v>41997</v>
      </c>
      <c r="E348" s="242">
        <v>88.45</v>
      </c>
      <c r="F348" s="242">
        <v>7.23</v>
      </c>
      <c r="G348" s="242">
        <v>3.82</v>
      </c>
      <c r="H348" s="243">
        <f t="shared" si="12"/>
        <v>99.5</v>
      </c>
      <c r="I348" s="244">
        <v>0.86099999999999999</v>
      </c>
      <c r="J348" s="238" t="s">
        <v>379</v>
      </c>
      <c r="L348" s="236"/>
    </row>
    <row r="349" spans="1:12">
      <c r="A349" s="241">
        <f t="shared" si="11"/>
        <v>346</v>
      </c>
      <c r="B349" s="245" t="s">
        <v>723</v>
      </c>
      <c r="C349" s="239">
        <v>41994</v>
      </c>
      <c r="D349" s="239">
        <v>41997</v>
      </c>
      <c r="E349" s="242">
        <v>88.66</v>
      </c>
      <c r="F349" s="242">
        <v>6.93</v>
      </c>
      <c r="G349" s="242">
        <v>3.91</v>
      </c>
      <c r="H349" s="243">
        <f t="shared" si="12"/>
        <v>99.5</v>
      </c>
      <c r="I349" s="244">
        <v>0.86099999999999999</v>
      </c>
      <c r="J349" s="238" t="s">
        <v>379</v>
      </c>
      <c r="L349" s="236"/>
    </row>
    <row r="350" spans="1:12">
      <c r="A350" s="241">
        <f t="shared" si="11"/>
        <v>347</v>
      </c>
      <c r="B350" s="245" t="s">
        <v>724</v>
      </c>
      <c r="C350" s="239">
        <v>41995</v>
      </c>
      <c r="D350" s="239">
        <v>41998</v>
      </c>
      <c r="E350" s="242">
        <v>88.57</v>
      </c>
      <c r="F350" s="242">
        <v>6.95</v>
      </c>
      <c r="G350" s="242">
        <v>3.98</v>
      </c>
      <c r="H350" s="243">
        <f t="shared" si="12"/>
        <v>99.5</v>
      </c>
      <c r="I350" s="244">
        <v>0.86</v>
      </c>
      <c r="J350" s="238" t="s">
        <v>379</v>
      </c>
      <c r="L350" s="236"/>
    </row>
    <row r="351" spans="1:12">
      <c r="A351" s="241">
        <f t="shared" si="11"/>
        <v>348</v>
      </c>
      <c r="B351" s="245" t="s">
        <v>725</v>
      </c>
      <c r="C351" s="239">
        <v>41996</v>
      </c>
      <c r="D351" s="239">
        <v>41998</v>
      </c>
      <c r="E351" s="242">
        <v>88.57</v>
      </c>
      <c r="F351" s="242">
        <v>6.99</v>
      </c>
      <c r="G351" s="242">
        <v>3.94</v>
      </c>
      <c r="H351" s="243">
        <f t="shared" si="12"/>
        <v>99.499999999999986</v>
      </c>
      <c r="I351" s="244">
        <v>0.86</v>
      </c>
      <c r="J351" s="238" t="s">
        <v>379</v>
      </c>
      <c r="L351" s="236"/>
    </row>
    <row r="352" spans="1:12">
      <c r="A352" s="241">
        <f t="shared" si="11"/>
        <v>349</v>
      </c>
      <c r="B352" s="245" t="s">
        <v>726</v>
      </c>
      <c r="C352" s="239">
        <v>41997</v>
      </c>
      <c r="D352" s="239">
        <v>41998</v>
      </c>
      <c r="E352" s="242">
        <v>88.39</v>
      </c>
      <c r="F352" s="242">
        <v>6.61</v>
      </c>
      <c r="G352" s="242">
        <v>4.51</v>
      </c>
      <c r="H352" s="243">
        <f t="shared" si="12"/>
        <v>99.51</v>
      </c>
      <c r="I352" s="244">
        <v>0.86</v>
      </c>
      <c r="J352" s="238" t="s">
        <v>379</v>
      </c>
      <c r="L352" s="236"/>
    </row>
    <row r="353" spans="1:12">
      <c r="A353" s="241">
        <f t="shared" si="11"/>
        <v>350</v>
      </c>
      <c r="B353" s="245" t="s">
        <v>727</v>
      </c>
      <c r="C353" s="239">
        <v>41998</v>
      </c>
      <c r="D353" s="239">
        <v>41998</v>
      </c>
      <c r="E353" s="242">
        <v>88.57</v>
      </c>
      <c r="F353" s="242">
        <v>6.61</v>
      </c>
      <c r="G353" s="242">
        <v>4.32</v>
      </c>
      <c r="H353" s="243">
        <f t="shared" si="12"/>
        <v>99.5</v>
      </c>
      <c r="I353" s="244">
        <v>0.86</v>
      </c>
      <c r="J353" s="238" t="s">
        <v>379</v>
      </c>
      <c r="L353" s="236"/>
    </row>
    <row r="354" spans="1:12">
      <c r="A354" s="241">
        <f t="shared" si="11"/>
        <v>351</v>
      </c>
      <c r="B354" s="245" t="s">
        <v>728</v>
      </c>
      <c r="C354" s="239">
        <v>41999</v>
      </c>
      <c r="D354" s="239">
        <v>42010</v>
      </c>
      <c r="E354" s="242">
        <v>88.72</v>
      </c>
      <c r="F354" s="242">
        <v>6.89</v>
      </c>
      <c r="G354" s="242">
        <v>3.9</v>
      </c>
      <c r="H354" s="243">
        <f t="shared" si="12"/>
        <v>99.51</v>
      </c>
      <c r="I354" s="244">
        <v>0.86</v>
      </c>
      <c r="J354" s="238" t="s">
        <v>379</v>
      </c>
      <c r="L354" s="236"/>
    </row>
    <row r="355" spans="1:12">
      <c r="A355" s="241">
        <f t="shared" si="11"/>
        <v>352</v>
      </c>
      <c r="B355" s="245" t="s">
        <v>729</v>
      </c>
      <c r="C355" s="239">
        <v>41999</v>
      </c>
      <c r="D355" s="239">
        <v>42010</v>
      </c>
      <c r="E355" s="242">
        <v>89.22</v>
      </c>
      <c r="F355" s="242">
        <v>6.52</v>
      </c>
      <c r="G355" s="242">
        <v>3.76</v>
      </c>
      <c r="H355" s="243">
        <f t="shared" si="12"/>
        <v>99.5</v>
      </c>
      <c r="I355" s="244">
        <v>0.86</v>
      </c>
      <c r="J355" s="238" t="s">
        <v>379</v>
      </c>
      <c r="L355" s="236"/>
    </row>
    <row r="356" spans="1:12">
      <c r="A356" s="241">
        <f t="shared" si="11"/>
        <v>353</v>
      </c>
      <c r="B356" s="245" t="s">
        <v>730</v>
      </c>
      <c r="C356" s="239">
        <v>41999</v>
      </c>
      <c r="D356" s="239">
        <v>42010</v>
      </c>
      <c r="E356" s="242">
        <v>89.14</v>
      </c>
      <c r="F356" s="242">
        <v>6.38</v>
      </c>
      <c r="G356" s="242">
        <v>3.98</v>
      </c>
      <c r="H356" s="243">
        <f t="shared" si="12"/>
        <v>99.5</v>
      </c>
      <c r="I356" s="244">
        <v>0.86099999999999999</v>
      </c>
      <c r="J356" s="238" t="s">
        <v>379</v>
      </c>
      <c r="L356" s="236"/>
    </row>
    <row r="357" spans="1:12">
      <c r="A357" s="241">
        <f t="shared" si="11"/>
        <v>354</v>
      </c>
      <c r="B357" s="245" t="s">
        <v>731</v>
      </c>
      <c r="C357" s="239">
        <v>41999</v>
      </c>
      <c r="D357" s="239">
        <v>42010</v>
      </c>
      <c r="E357" s="242">
        <v>88.92</v>
      </c>
      <c r="F357" s="242">
        <v>6.88</v>
      </c>
      <c r="G357" s="242">
        <v>3.7</v>
      </c>
      <c r="H357" s="243">
        <f t="shared" si="12"/>
        <v>99.5</v>
      </c>
      <c r="I357" s="244">
        <v>0.86099999999999999</v>
      </c>
      <c r="J357" s="238" t="s">
        <v>379</v>
      </c>
      <c r="L357" s="236"/>
    </row>
    <row r="358" spans="1:12">
      <c r="A358" s="241">
        <f t="shared" si="11"/>
        <v>355</v>
      </c>
      <c r="B358" s="245" t="s">
        <v>732</v>
      </c>
      <c r="C358" s="239">
        <v>41999</v>
      </c>
      <c r="D358" s="239">
        <v>42010</v>
      </c>
      <c r="E358" s="242">
        <v>88.91</v>
      </c>
      <c r="F358" s="242">
        <v>6.93</v>
      </c>
      <c r="G358" s="242">
        <v>3.66</v>
      </c>
      <c r="H358" s="243">
        <f t="shared" si="12"/>
        <v>99.5</v>
      </c>
      <c r="I358" s="244">
        <v>0.86</v>
      </c>
      <c r="J358" s="238" t="s">
        <v>379</v>
      </c>
      <c r="L358" s="236"/>
    </row>
    <row r="359" spans="1:12">
      <c r="A359" s="241">
        <f t="shared" si="11"/>
        <v>356</v>
      </c>
      <c r="B359" s="245" t="s">
        <v>733</v>
      </c>
      <c r="C359" s="239">
        <v>41999</v>
      </c>
      <c r="D359" s="239">
        <v>42010</v>
      </c>
      <c r="E359" s="242">
        <v>88.89</v>
      </c>
      <c r="F359" s="242">
        <v>6.64</v>
      </c>
      <c r="G359" s="242">
        <v>3.97</v>
      </c>
      <c r="H359" s="243">
        <f t="shared" si="12"/>
        <v>99.5</v>
      </c>
      <c r="I359" s="244">
        <v>0.86</v>
      </c>
      <c r="J359" s="238" t="s">
        <v>379</v>
      </c>
      <c r="L359" s="236"/>
    </row>
    <row r="360" spans="1:12">
      <c r="A360" s="241">
        <f t="shared" si="11"/>
        <v>357</v>
      </c>
      <c r="B360" s="245" t="s">
        <v>734</v>
      </c>
      <c r="C360" s="239">
        <v>42010</v>
      </c>
      <c r="D360" s="239">
        <v>42011</v>
      </c>
      <c r="E360" s="242">
        <v>88.95</v>
      </c>
      <c r="F360" s="242">
        <v>6.68</v>
      </c>
      <c r="G360" s="242">
        <v>3.87</v>
      </c>
      <c r="H360" s="243">
        <f t="shared" si="12"/>
        <v>99.5</v>
      </c>
      <c r="I360" s="244">
        <v>0.86</v>
      </c>
      <c r="J360" s="238" t="s">
        <v>379</v>
      </c>
      <c r="L360" s="236"/>
    </row>
    <row r="361" spans="1:12">
      <c r="A361" s="241">
        <f t="shared" si="11"/>
        <v>358</v>
      </c>
      <c r="B361" s="245" t="s">
        <v>735</v>
      </c>
      <c r="C361" s="239">
        <v>42011</v>
      </c>
      <c r="D361" s="239">
        <v>42011</v>
      </c>
      <c r="E361" s="242">
        <v>88.3</v>
      </c>
      <c r="F361" s="242">
        <v>7.21</v>
      </c>
      <c r="G361" s="242">
        <v>3.99</v>
      </c>
      <c r="H361" s="243">
        <f t="shared" si="12"/>
        <v>99.499999999999986</v>
      </c>
      <c r="I361" s="244">
        <v>0.86</v>
      </c>
      <c r="J361" s="238" t="s">
        <v>379</v>
      </c>
      <c r="L361" s="236"/>
    </row>
    <row r="362" spans="1:12">
      <c r="A362" s="241">
        <f t="shared" si="11"/>
        <v>359</v>
      </c>
      <c r="B362" s="245" t="s">
        <v>736</v>
      </c>
      <c r="C362" s="239">
        <v>42012</v>
      </c>
      <c r="D362" s="239">
        <v>42013</v>
      </c>
      <c r="E362" s="242">
        <v>88.61</v>
      </c>
      <c r="F362" s="242">
        <v>6.96</v>
      </c>
      <c r="G362" s="242">
        <v>3.93</v>
      </c>
      <c r="H362" s="243">
        <f t="shared" si="12"/>
        <v>99.5</v>
      </c>
      <c r="I362" s="244">
        <v>0.86</v>
      </c>
      <c r="J362" s="238" t="s">
        <v>379</v>
      </c>
      <c r="L362" s="236"/>
    </row>
    <row r="363" spans="1:12">
      <c r="A363" s="241">
        <f t="shared" si="11"/>
        <v>360</v>
      </c>
      <c r="B363" s="245" t="s">
        <v>737</v>
      </c>
      <c r="C363" s="239">
        <v>42012</v>
      </c>
      <c r="D363" s="239">
        <v>42013</v>
      </c>
      <c r="E363" s="242">
        <v>88.46</v>
      </c>
      <c r="F363" s="242">
        <v>7.17</v>
      </c>
      <c r="G363" s="242">
        <v>3.87</v>
      </c>
      <c r="H363" s="243">
        <f t="shared" si="12"/>
        <v>99.5</v>
      </c>
      <c r="I363" s="244">
        <v>0.86</v>
      </c>
      <c r="J363" s="238" t="s">
        <v>379</v>
      </c>
      <c r="L363" s="236"/>
    </row>
    <row r="364" spans="1:12">
      <c r="A364" s="241">
        <f t="shared" si="11"/>
        <v>361</v>
      </c>
      <c r="B364" s="245" t="s">
        <v>738</v>
      </c>
      <c r="C364" s="239">
        <v>42013</v>
      </c>
      <c r="D364" s="239">
        <v>42017</v>
      </c>
      <c r="E364" s="242">
        <v>88.14</v>
      </c>
      <c r="F364" s="242">
        <v>7.57</v>
      </c>
      <c r="G364" s="242">
        <v>3.8</v>
      </c>
      <c r="H364" s="243">
        <f t="shared" si="12"/>
        <v>99.51</v>
      </c>
      <c r="I364" s="244">
        <v>0.86</v>
      </c>
      <c r="J364" s="238" t="s">
        <v>379</v>
      </c>
      <c r="L364" s="236"/>
    </row>
    <row r="365" spans="1:12">
      <c r="A365" s="241">
        <f t="shared" si="11"/>
        <v>362</v>
      </c>
      <c r="B365" s="245" t="s">
        <v>739</v>
      </c>
      <c r="C365" s="239">
        <v>42014</v>
      </c>
      <c r="D365" s="239">
        <v>42017</v>
      </c>
      <c r="E365" s="242">
        <v>88.08</v>
      </c>
      <c r="F365" s="242">
        <v>7.5</v>
      </c>
      <c r="G365" s="242">
        <v>3.92</v>
      </c>
      <c r="H365" s="243">
        <f t="shared" si="12"/>
        <v>99.5</v>
      </c>
      <c r="I365" s="244">
        <v>0.86099999999999999</v>
      </c>
      <c r="J365" s="238" t="s">
        <v>379</v>
      </c>
      <c r="L365" s="236"/>
    </row>
    <row r="366" spans="1:12">
      <c r="A366" s="241">
        <f t="shared" si="11"/>
        <v>363</v>
      </c>
      <c r="B366" s="245" t="s">
        <v>740</v>
      </c>
      <c r="C366" s="239">
        <v>42015</v>
      </c>
      <c r="D366" s="239">
        <v>42017</v>
      </c>
      <c r="E366" s="242">
        <v>88.14</v>
      </c>
      <c r="F366" s="242">
        <v>7.58</v>
      </c>
      <c r="G366" s="242">
        <v>3.78</v>
      </c>
      <c r="H366" s="243">
        <f t="shared" si="12"/>
        <v>99.5</v>
      </c>
      <c r="I366" s="244">
        <v>0.86</v>
      </c>
      <c r="J366" s="238" t="s">
        <v>379</v>
      </c>
      <c r="L366" s="236"/>
    </row>
    <row r="367" spans="1:12">
      <c r="A367" s="241">
        <f t="shared" si="11"/>
        <v>364</v>
      </c>
      <c r="B367" s="245" t="s">
        <v>741</v>
      </c>
      <c r="C367" s="239">
        <v>42016</v>
      </c>
      <c r="D367" s="239">
        <v>42017</v>
      </c>
      <c r="E367" s="242">
        <v>87.97</v>
      </c>
      <c r="F367" s="242">
        <v>7.65</v>
      </c>
      <c r="G367" s="242">
        <v>3.87</v>
      </c>
      <c r="H367" s="243">
        <f t="shared" si="12"/>
        <v>99.490000000000009</v>
      </c>
      <c r="I367" s="244">
        <v>0.86</v>
      </c>
      <c r="J367" s="238" t="s">
        <v>379</v>
      </c>
      <c r="L367" s="236"/>
    </row>
    <row r="368" spans="1:12">
      <c r="A368" s="241">
        <f t="shared" si="11"/>
        <v>365</v>
      </c>
      <c r="B368" s="245" t="s">
        <v>742</v>
      </c>
      <c r="C368" s="239">
        <v>42017</v>
      </c>
      <c r="D368" s="239">
        <v>42017</v>
      </c>
      <c r="E368" s="242">
        <v>88.06</v>
      </c>
      <c r="F368" s="242">
        <v>7.83</v>
      </c>
      <c r="G368" s="242">
        <v>3.61</v>
      </c>
      <c r="H368" s="243">
        <f t="shared" si="12"/>
        <v>99.5</v>
      </c>
      <c r="I368" s="244">
        <v>0.86</v>
      </c>
      <c r="J368" s="238" t="s">
        <v>379</v>
      </c>
      <c r="L368" s="236"/>
    </row>
    <row r="369" spans="1:12">
      <c r="A369" s="241">
        <f t="shared" si="11"/>
        <v>366</v>
      </c>
      <c r="B369" s="245" t="s">
        <v>743</v>
      </c>
      <c r="C369" s="239">
        <v>42017</v>
      </c>
      <c r="D369" s="239">
        <v>42020</v>
      </c>
      <c r="E369" s="242">
        <v>88.04</v>
      </c>
      <c r="F369" s="242">
        <v>7.49</v>
      </c>
      <c r="G369" s="242">
        <v>3.97</v>
      </c>
      <c r="H369" s="243">
        <f t="shared" si="12"/>
        <v>99.5</v>
      </c>
      <c r="I369" s="244">
        <v>0.86</v>
      </c>
      <c r="J369" s="238" t="s">
        <v>379</v>
      </c>
      <c r="L369" s="236"/>
    </row>
    <row r="370" spans="1:12">
      <c r="A370" s="241">
        <f t="shared" si="11"/>
        <v>367</v>
      </c>
      <c r="B370" s="245" t="s">
        <v>744</v>
      </c>
      <c r="C370" s="239">
        <v>42018</v>
      </c>
      <c r="D370" s="239">
        <v>42020</v>
      </c>
      <c r="E370" s="242">
        <v>87.44</v>
      </c>
      <c r="F370" s="242">
        <v>8.01</v>
      </c>
      <c r="G370" s="242">
        <v>4.05</v>
      </c>
      <c r="H370" s="243">
        <f t="shared" si="12"/>
        <v>99.5</v>
      </c>
      <c r="I370" s="244">
        <v>0.85899999999999999</v>
      </c>
      <c r="J370" s="238" t="s">
        <v>379</v>
      </c>
      <c r="L370" s="236"/>
    </row>
    <row r="371" spans="1:12">
      <c r="A371" s="241">
        <f t="shared" si="11"/>
        <v>368</v>
      </c>
      <c r="B371" s="245" t="s">
        <v>745</v>
      </c>
      <c r="C371" s="239">
        <v>42019</v>
      </c>
      <c r="D371" s="239">
        <v>42020</v>
      </c>
      <c r="E371" s="242">
        <v>87.57</v>
      </c>
      <c r="F371" s="242">
        <v>8.18</v>
      </c>
      <c r="G371" s="242">
        <v>3.74</v>
      </c>
      <c r="H371" s="243">
        <f t="shared" si="12"/>
        <v>99.49</v>
      </c>
      <c r="I371" s="244">
        <v>0.85899999999999999</v>
      </c>
      <c r="J371" s="238" t="s">
        <v>379</v>
      </c>
      <c r="L371" s="236"/>
    </row>
    <row r="372" spans="1:12">
      <c r="A372" s="241">
        <f t="shared" si="11"/>
        <v>369</v>
      </c>
      <c r="B372" s="245" t="s">
        <v>746</v>
      </c>
      <c r="C372" s="239">
        <v>42020</v>
      </c>
      <c r="D372" s="239">
        <v>42023</v>
      </c>
      <c r="E372" s="242">
        <v>87.1</v>
      </c>
      <c r="F372" s="242">
        <v>8.59</v>
      </c>
      <c r="G372" s="242">
        <v>3.81</v>
      </c>
      <c r="H372" s="243">
        <f t="shared" si="12"/>
        <v>99.5</v>
      </c>
      <c r="I372" s="244">
        <v>0.85899999999999999</v>
      </c>
      <c r="J372" s="238" t="s">
        <v>379</v>
      </c>
      <c r="L372" s="236"/>
    </row>
    <row r="373" spans="1:12">
      <c r="A373" s="241">
        <f t="shared" si="11"/>
        <v>370</v>
      </c>
      <c r="B373" s="245" t="s">
        <v>747</v>
      </c>
      <c r="C373" s="239">
        <v>42021</v>
      </c>
      <c r="D373" s="239">
        <v>42023</v>
      </c>
      <c r="E373" s="242">
        <v>87.46</v>
      </c>
      <c r="F373" s="242">
        <v>8.1</v>
      </c>
      <c r="G373" s="242">
        <v>3.94</v>
      </c>
      <c r="H373" s="243">
        <f t="shared" si="12"/>
        <v>99.499999999999986</v>
      </c>
      <c r="I373" s="244">
        <v>0.85899999999999999</v>
      </c>
      <c r="J373" s="238" t="s">
        <v>379</v>
      </c>
      <c r="L373" s="236"/>
    </row>
    <row r="374" spans="1:12">
      <c r="A374" s="241">
        <f t="shared" si="11"/>
        <v>371</v>
      </c>
      <c r="B374" s="245" t="s">
        <v>748</v>
      </c>
      <c r="C374" s="239">
        <v>42022</v>
      </c>
      <c r="D374" s="239">
        <v>42023</v>
      </c>
      <c r="E374" s="242">
        <v>87.51</v>
      </c>
      <c r="F374" s="242">
        <v>7.99</v>
      </c>
      <c r="G374" s="242">
        <v>3.99</v>
      </c>
      <c r="H374" s="243">
        <f t="shared" si="12"/>
        <v>99.49</v>
      </c>
      <c r="I374" s="244">
        <v>0.85899999999999999</v>
      </c>
      <c r="J374" s="238" t="s">
        <v>379</v>
      </c>
      <c r="L374" s="236"/>
    </row>
    <row r="375" spans="1:12">
      <c r="A375" s="241">
        <f t="shared" si="11"/>
        <v>372</v>
      </c>
      <c r="B375" s="245" t="s">
        <v>749</v>
      </c>
      <c r="C375" s="239">
        <v>42023</v>
      </c>
      <c r="D375" s="239">
        <v>42027</v>
      </c>
      <c r="E375" s="242">
        <v>87.71</v>
      </c>
      <c r="F375" s="242">
        <v>7.96</v>
      </c>
      <c r="G375" s="242">
        <v>3.83</v>
      </c>
      <c r="H375" s="243">
        <f t="shared" si="12"/>
        <v>99.499999999999986</v>
      </c>
      <c r="I375" s="244">
        <v>0.85899999999999999</v>
      </c>
      <c r="J375" s="238" t="s">
        <v>379</v>
      </c>
      <c r="L375" s="236"/>
    </row>
    <row r="376" spans="1:12">
      <c r="A376" s="241">
        <f t="shared" si="11"/>
        <v>373</v>
      </c>
      <c r="B376" s="245" t="s">
        <v>750</v>
      </c>
      <c r="C376" s="239">
        <v>42023</v>
      </c>
      <c r="D376" s="239">
        <v>42027</v>
      </c>
      <c r="E376" s="242">
        <v>87.55</v>
      </c>
      <c r="F376" s="242">
        <v>7.3</v>
      </c>
      <c r="G376" s="242">
        <v>4.6500000000000004</v>
      </c>
      <c r="H376" s="243">
        <f t="shared" si="12"/>
        <v>99.5</v>
      </c>
      <c r="I376" s="244">
        <v>0.85899999999999999</v>
      </c>
      <c r="J376" s="238" t="s">
        <v>379</v>
      </c>
      <c r="L376" s="236"/>
    </row>
    <row r="377" spans="1:12">
      <c r="A377" s="241">
        <f t="shared" si="11"/>
        <v>374</v>
      </c>
      <c r="B377" s="245" t="s">
        <v>751</v>
      </c>
      <c r="C377" s="239">
        <v>42024</v>
      </c>
      <c r="D377" s="239">
        <v>42027</v>
      </c>
      <c r="E377" s="242">
        <v>87.69</v>
      </c>
      <c r="F377" s="242">
        <v>7.62</v>
      </c>
      <c r="G377" s="242">
        <v>4.18</v>
      </c>
      <c r="H377" s="243">
        <f t="shared" si="12"/>
        <v>99.490000000000009</v>
      </c>
      <c r="I377" s="244">
        <v>0.85799999999999998</v>
      </c>
      <c r="J377" s="238" t="s">
        <v>379</v>
      </c>
      <c r="L377" s="236"/>
    </row>
    <row r="378" spans="1:12">
      <c r="A378" s="241">
        <f t="shared" si="11"/>
        <v>375</v>
      </c>
      <c r="B378" s="245" t="s">
        <v>752</v>
      </c>
      <c r="C378" s="239">
        <v>42025</v>
      </c>
      <c r="D378" s="239">
        <v>42027</v>
      </c>
      <c r="E378" s="242">
        <v>88.13</v>
      </c>
      <c r="F378" s="242">
        <v>7.4</v>
      </c>
      <c r="G378" s="242">
        <v>3.98</v>
      </c>
      <c r="H378" s="243">
        <f t="shared" si="12"/>
        <v>99.51</v>
      </c>
      <c r="I378" s="244">
        <v>0.85899999999999999</v>
      </c>
      <c r="J378" s="238" t="s">
        <v>379</v>
      </c>
      <c r="L378" s="236"/>
    </row>
    <row r="379" spans="1:12">
      <c r="A379" s="241">
        <f t="shared" si="11"/>
        <v>376</v>
      </c>
      <c r="B379" s="245" t="s">
        <v>753</v>
      </c>
      <c r="C379" s="239">
        <v>42025</v>
      </c>
      <c r="D379" s="239">
        <v>42027</v>
      </c>
      <c r="E379" s="242">
        <v>87.58</v>
      </c>
      <c r="F379" s="242">
        <v>7.73</v>
      </c>
      <c r="G379" s="242">
        <v>4.2</v>
      </c>
      <c r="H379" s="243">
        <f t="shared" si="12"/>
        <v>99.51</v>
      </c>
      <c r="I379" s="244">
        <v>0.85799999999999998</v>
      </c>
      <c r="J379" s="238" t="s">
        <v>379</v>
      </c>
      <c r="L379" s="236"/>
    </row>
    <row r="380" spans="1:12">
      <c r="A380" s="241">
        <f t="shared" si="11"/>
        <v>377</v>
      </c>
      <c r="B380" s="245" t="s">
        <v>754</v>
      </c>
      <c r="C380" s="239">
        <v>42027</v>
      </c>
      <c r="D380" s="239">
        <v>42030</v>
      </c>
      <c r="E380" s="242">
        <v>88.11</v>
      </c>
      <c r="F380" s="242">
        <v>7.49</v>
      </c>
      <c r="G380" s="242">
        <v>3.9</v>
      </c>
      <c r="H380" s="243">
        <f t="shared" si="12"/>
        <v>99.5</v>
      </c>
      <c r="I380" s="244">
        <v>0.85899999999999999</v>
      </c>
      <c r="J380" s="238" t="s">
        <v>379</v>
      </c>
      <c r="L380" s="236"/>
    </row>
    <row r="381" spans="1:12">
      <c r="A381" s="241">
        <f t="shared" si="11"/>
        <v>378</v>
      </c>
      <c r="B381" s="245" t="s">
        <v>755</v>
      </c>
      <c r="C381" s="239">
        <v>42028</v>
      </c>
      <c r="D381" s="239">
        <v>42030</v>
      </c>
      <c r="E381" s="242">
        <v>88.2</v>
      </c>
      <c r="F381" s="242">
        <v>7.3</v>
      </c>
      <c r="G381" s="242">
        <v>3.99</v>
      </c>
      <c r="H381" s="243">
        <f t="shared" si="12"/>
        <v>99.49</v>
      </c>
      <c r="I381" s="244">
        <v>0.85899999999999999</v>
      </c>
      <c r="J381" s="238" t="s">
        <v>379</v>
      </c>
      <c r="L381" s="236"/>
    </row>
    <row r="382" spans="1:12">
      <c r="A382" s="241">
        <f t="shared" si="11"/>
        <v>379</v>
      </c>
      <c r="B382" s="245" t="s">
        <v>756</v>
      </c>
      <c r="C382" s="239">
        <v>42028</v>
      </c>
      <c r="D382" s="239">
        <v>42030</v>
      </c>
      <c r="E382" s="242">
        <v>88.51</v>
      </c>
      <c r="F382" s="242">
        <v>7.25</v>
      </c>
      <c r="G382" s="242">
        <v>3.74</v>
      </c>
      <c r="H382" s="243">
        <f t="shared" si="12"/>
        <v>99.5</v>
      </c>
      <c r="I382" s="244">
        <v>0.86</v>
      </c>
      <c r="J382" s="238" t="s">
        <v>379</v>
      </c>
      <c r="L382" s="236"/>
    </row>
    <row r="383" spans="1:12">
      <c r="A383" s="241">
        <f t="shared" si="11"/>
        <v>380</v>
      </c>
      <c r="B383" s="245" t="s">
        <v>757</v>
      </c>
      <c r="C383" s="239">
        <v>42032</v>
      </c>
      <c r="D383" s="239">
        <v>42034</v>
      </c>
      <c r="E383" s="242">
        <v>88.32</v>
      </c>
      <c r="F383" s="242">
        <v>7.3</v>
      </c>
      <c r="G383" s="242">
        <v>3.88</v>
      </c>
      <c r="H383" s="243">
        <f t="shared" si="12"/>
        <v>99.499999999999986</v>
      </c>
      <c r="I383" s="244">
        <v>0.85899999999999999</v>
      </c>
      <c r="J383" s="238" t="s">
        <v>379</v>
      </c>
      <c r="L383" s="236"/>
    </row>
    <row r="384" spans="1:12">
      <c r="A384" s="241">
        <f t="shared" si="11"/>
        <v>381</v>
      </c>
      <c r="B384" s="245" t="s">
        <v>758</v>
      </c>
      <c r="C384" s="239">
        <v>42033</v>
      </c>
      <c r="D384" s="239">
        <v>42034</v>
      </c>
      <c r="E384" s="242">
        <v>88.24</v>
      </c>
      <c r="F384" s="242">
        <v>7.08</v>
      </c>
      <c r="G384" s="242">
        <v>4.18</v>
      </c>
      <c r="H384" s="243">
        <f t="shared" si="12"/>
        <v>99.5</v>
      </c>
      <c r="I384" s="244">
        <v>0.85899999999999999</v>
      </c>
      <c r="J384" s="238" t="s">
        <v>379</v>
      </c>
      <c r="L384" s="236"/>
    </row>
    <row r="385" spans="1:12">
      <c r="A385" s="241">
        <f t="shared" si="11"/>
        <v>382</v>
      </c>
      <c r="B385" s="245" t="s">
        <v>759</v>
      </c>
      <c r="C385" s="239">
        <v>42034</v>
      </c>
      <c r="D385" s="239">
        <v>42034</v>
      </c>
      <c r="E385" s="242">
        <v>88.58</v>
      </c>
      <c r="F385" s="242">
        <v>6.9</v>
      </c>
      <c r="G385" s="242">
        <v>4.0199999999999996</v>
      </c>
      <c r="H385" s="243">
        <f t="shared" si="12"/>
        <v>99.5</v>
      </c>
      <c r="I385" s="244">
        <v>0.86</v>
      </c>
      <c r="J385" s="238" t="s">
        <v>379</v>
      </c>
      <c r="L385" s="236"/>
    </row>
    <row r="386" spans="1:12">
      <c r="A386" s="241">
        <f t="shared" si="11"/>
        <v>383</v>
      </c>
      <c r="B386" s="245" t="s">
        <v>760</v>
      </c>
      <c r="C386" s="239">
        <v>42035</v>
      </c>
      <c r="D386" s="239">
        <v>42038</v>
      </c>
      <c r="E386" s="242">
        <v>88.1</v>
      </c>
      <c r="F386" s="242">
        <v>6.83</v>
      </c>
      <c r="G386" s="242">
        <v>4.57</v>
      </c>
      <c r="H386" s="243">
        <f t="shared" si="12"/>
        <v>99.5</v>
      </c>
      <c r="I386" s="244">
        <v>0.85899999999999999</v>
      </c>
      <c r="J386" s="238" t="s">
        <v>379</v>
      </c>
      <c r="L386" s="236"/>
    </row>
    <row r="387" spans="1:12">
      <c r="A387" s="241">
        <f t="shared" si="11"/>
        <v>384</v>
      </c>
      <c r="B387" s="245" t="s">
        <v>761</v>
      </c>
      <c r="C387" s="239">
        <v>42035</v>
      </c>
      <c r="D387" s="239">
        <v>42038</v>
      </c>
      <c r="E387" s="242">
        <v>88.74</v>
      </c>
      <c r="F387" s="242">
        <v>6.6</v>
      </c>
      <c r="G387" s="242">
        <v>4.16</v>
      </c>
      <c r="H387" s="243">
        <f t="shared" si="12"/>
        <v>99.499999999999986</v>
      </c>
      <c r="I387" s="244">
        <v>0.86</v>
      </c>
      <c r="J387" s="238" t="s">
        <v>379</v>
      </c>
      <c r="L387" s="236"/>
    </row>
    <row r="388" spans="1:12">
      <c r="A388" s="241">
        <f t="shared" si="11"/>
        <v>385</v>
      </c>
      <c r="B388" s="245" t="s">
        <v>762</v>
      </c>
      <c r="C388" s="239">
        <v>42036</v>
      </c>
      <c r="D388" s="239">
        <v>42038</v>
      </c>
      <c r="E388" s="242">
        <v>88.7</v>
      </c>
      <c r="F388" s="242">
        <v>5.72</v>
      </c>
      <c r="G388" s="242">
        <v>5.08</v>
      </c>
      <c r="H388" s="243">
        <f t="shared" si="12"/>
        <v>99.5</v>
      </c>
      <c r="I388" s="244">
        <v>0.85899999999999999</v>
      </c>
      <c r="J388" s="238" t="s">
        <v>379</v>
      </c>
      <c r="L388" s="236"/>
    </row>
    <row r="389" spans="1:12">
      <c r="A389" s="241">
        <f t="shared" si="11"/>
        <v>386</v>
      </c>
      <c r="B389" s="245" t="s">
        <v>763</v>
      </c>
      <c r="C389" s="239">
        <v>42037</v>
      </c>
      <c r="D389" s="239">
        <v>42038</v>
      </c>
      <c r="E389" s="242">
        <v>88.13</v>
      </c>
      <c r="F389" s="242">
        <v>7.2</v>
      </c>
      <c r="G389" s="242">
        <v>4.17</v>
      </c>
      <c r="H389" s="243">
        <f t="shared" si="12"/>
        <v>99.5</v>
      </c>
      <c r="I389" s="244">
        <v>0.85899999999999999</v>
      </c>
      <c r="J389" s="238" t="s">
        <v>379</v>
      </c>
      <c r="L389" s="236"/>
    </row>
    <row r="390" spans="1:12">
      <c r="A390" s="241">
        <f t="shared" ref="A390:A453" si="13">A389+1</f>
        <v>387</v>
      </c>
      <c r="B390" s="245" t="s">
        <v>764</v>
      </c>
      <c r="C390" s="239">
        <v>42038</v>
      </c>
      <c r="D390" s="239">
        <v>42040</v>
      </c>
      <c r="E390" s="242">
        <v>88.14</v>
      </c>
      <c r="F390" s="242">
        <v>7.08</v>
      </c>
      <c r="G390" s="242">
        <v>4.2699999999999996</v>
      </c>
      <c r="H390" s="243">
        <f t="shared" si="12"/>
        <v>99.49</v>
      </c>
      <c r="I390" s="244">
        <v>0.85899999999999999</v>
      </c>
      <c r="J390" s="238" t="s">
        <v>379</v>
      </c>
      <c r="L390" s="236"/>
    </row>
    <row r="391" spans="1:12">
      <c r="A391" s="241">
        <f t="shared" si="13"/>
        <v>388</v>
      </c>
      <c r="B391" s="245" t="s">
        <v>765</v>
      </c>
      <c r="C391" s="239">
        <v>42039</v>
      </c>
      <c r="D391" s="239">
        <v>42040</v>
      </c>
      <c r="E391" s="242">
        <v>88.71</v>
      </c>
      <c r="F391" s="242">
        <v>6.74</v>
      </c>
      <c r="G391" s="242">
        <v>4.05</v>
      </c>
      <c r="H391" s="243">
        <f t="shared" si="12"/>
        <v>99.499999999999986</v>
      </c>
      <c r="I391" s="244">
        <v>0.85899999999999999</v>
      </c>
      <c r="J391" s="238" t="s">
        <v>379</v>
      </c>
      <c r="L391" s="236"/>
    </row>
    <row r="392" spans="1:12">
      <c r="A392" s="241">
        <f t="shared" si="13"/>
        <v>389</v>
      </c>
      <c r="B392" s="245" t="s">
        <v>766</v>
      </c>
      <c r="C392" s="239">
        <v>42040</v>
      </c>
      <c r="D392" s="239">
        <v>42045</v>
      </c>
      <c r="E392" s="242">
        <v>88.27</v>
      </c>
      <c r="F392" s="242">
        <v>5.91</v>
      </c>
      <c r="G392" s="242">
        <v>5.32</v>
      </c>
      <c r="H392" s="243">
        <f t="shared" si="12"/>
        <v>99.5</v>
      </c>
      <c r="I392" s="244">
        <v>0.86</v>
      </c>
      <c r="J392" s="238" t="s">
        <v>379</v>
      </c>
      <c r="L392" s="236"/>
    </row>
    <row r="393" spans="1:12">
      <c r="A393" s="241">
        <f t="shared" si="13"/>
        <v>390</v>
      </c>
      <c r="B393" s="245" t="s">
        <v>767</v>
      </c>
      <c r="C393" s="239">
        <v>42041</v>
      </c>
      <c r="D393" s="239">
        <v>42045</v>
      </c>
      <c r="E393" s="242">
        <v>88.54</v>
      </c>
      <c r="F393" s="242">
        <v>6.07</v>
      </c>
      <c r="G393" s="242">
        <v>4.8899999999999997</v>
      </c>
      <c r="H393" s="243">
        <f t="shared" si="12"/>
        <v>99.500000000000014</v>
      </c>
      <c r="I393" s="244">
        <v>0.86</v>
      </c>
      <c r="J393" s="238" t="s">
        <v>379</v>
      </c>
      <c r="L393" s="236"/>
    </row>
    <row r="394" spans="1:12">
      <c r="A394" s="241">
        <f t="shared" si="13"/>
        <v>391</v>
      </c>
      <c r="B394" s="245" t="s">
        <v>768</v>
      </c>
      <c r="C394" s="239">
        <v>42042</v>
      </c>
      <c r="D394" s="239">
        <v>42045</v>
      </c>
      <c r="E394" s="242">
        <v>88.42</v>
      </c>
      <c r="F394" s="242">
        <v>6.48</v>
      </c>
      <c r="G394" s="242">
        <v>4.5999999999999996</v>
      </c>
      <c r="H394" s="243">
        <f t="shared" si="12"/>
        <v>99.5</v>
      </c>
      <c r="I394" s="244">
        <v>0.85899999999999999</v>
      </c>
      <c r="J394" s="238" t="s">
        <v>379</v>
      </c>
      <c r="L394" s="236"/>
    </row>
    <row r="395" spans="1:12">
      <c r="A395" s="241">
        <f t="shared" si="13"/>
        <v>392</v>
      </c>
      <c r="B395" s="245" t="s">
        <v>769</v>
      </c>
      <c r="C395" s="239">
        <v>42043</v>
      </c>
      <c r="D395" s="239">
        <v>42045</v>
      </c>
      <c r="E395" s="242">
        <v>88.19</v>
      </c>
      <c r="F395" s="242">
        <v>6.64</v>
      </c>
      <c r="G395" s="242">
        <v>4.67</v>
      </c>
      <c r="H395" s="243">
        <f t="shared" si="12"/>
        <v>99.5</v>
      </c>
      <c r="I395" s="244">
        <v>0.86</v>
      </c>
      <c r="J395" s="238" t="s">
        <v>379</v>
      </c>
      <c r="L395" s="236"/>
    </row>
    <row r="396" spans="1:12">
      <c r="A396" s="241">
        <f t="shared" si="13"/>
        <v>393</v>
      </c>
      <c r="B396" s="245" t="s">
        <v>770</v>
      </c>
      <c r="C396" s="239">
        <v>42043</v>
      </c>
      <c r="D396" s="239">
        <v>42045</v>
      </c>
      <c r="E396" s="242">
        <v>87.97</v>
      </c>
      <c r="F396" s="242">
        <v>6.79</v>
      </c>
      <c r="G396" s="242">
        <v>4.74</v>
      </c>
      <c r="H396" s="243">
        <f t="shared" si="12"/>
        <v>99.5</v>
      </c>
      <c r="I396" s="244">
        <v>0.86</v>
      </c>
      <c r="J396" s="238" t="s">
        <v>379</v>
      </c>
      <c r="L396" s="236"/>
    </row>
    <row r="397" spans="1:12">
      <c r="A397" s="241">
        <f t="shared" si="13"/>
        <v>394</v>
      </c>
      <c r="B397" s="245" t="s">
        <v>771</v>
      </c>
      <c r="C397" s="239">
        <v>42044</v>
      </c>
      <c r="D397" s="239">
        <v>42045</v>
      </c>
      <c r="E397" s="242">
        <v>87.94</v>
      </c>
      <c r="F397" s="242">
        <v>7.14</v>
      </c>
      <c r="G397" s="242">
        <v>4.42</v>
      </c>
      <c r="H397" s="243">
        <f t="shared" si="12"/>
        <v>99.5</v>
      </c>
      <c r="I397" s="244">
        <v>0.86</v>
      </c>
      <c r="J397" s="238" t="s">
        <v>379</v>
      </c>
      <c r="L397" s="236"/>
    </row>
    <row r="398" spans="1:12">
      <c r="A398" s="241">
        <f t="shared" si="13"/>
        <v>395</v>
      </c>
      <c r="B398" s="245" t="s">
        <v>772</v>
      </c>
      <c r="C398" s="239">
        <v>42045</v>
      </c>
      <c r="D398" s="239">
        <v>42047</v>
      </c>
      <c r="E398" s="242">
        <v>88.2</v>
      </c>
      <c r="F398" s="242">
        <v>6.94</v>
      </c>
      <c r="G398" s="242">
        <v>4.37</v>
      </c>
      <c r="H398" s="243">
        <f t="shared" si="12"/>
        <v>99.51</v>
      </c>
      <c r="I398" s="244">
        <v>0.85899999999999999</v>
      </c>
      <c r="J398" s="238" t="s">
        <v>379</v>
      </c>
      <c r="L398" s="236"/>
    </row>
    <row r="399" spans="1:12">
      <c r="A399" s="241">
        <f t="shared" si="13"/>
        <v>396</v>
      </c>
      <c r="B399" s="245" t="s">
        <v>773</v>
      </c>
      <c r="C399" s="239">
        <v>42046</v>
      </c>
      <c r="D399" s="239">
        <v>42047</v>
      </c>
      <c r="E399" s="242">
        <v>87.53</v>
      </c>
      <c r="F399" s="242">
        <v>7.21</v>
      </c>
      <c r="G399" s="242">
        <v>4.7699999999999996</v>
      </c>
      <c r="H399" s="243">
        <f t="shared" si="12"/>
        <v>99.509999999999991</v>
      </c>
      <c r="I399" s="244">
        <v>0.85799999999999998</v>
      </c>
      <c r="J399" s="238" t="s">
        <v>379</v>
      </c>
      <c r="L399" s="236"/>
    </row>
    <row r="400" spans="1:12">
      <c r="A400" s="241">
        <f t="shared" si="13"/>
        <v>397</v>
      </c>
      <c r="B400" s="245" t="s">
        <v>774</v>
      </c>
      <c r="C400" s="239">
        <v>42047</v>
      </c>
      <c r="D400" s="239">
        <v>42047</v>
      </c>
      <c r="E400" s="242">
        <v>87.22</v>
      </c>
      <c r="F400" s="242">
        <v>7.15</v>
      </c>
      <c r="G400" s="242">
        <v>5.13</v>
      </c>
      <c r="H400" s="243">
        <f t="shared" ref="H400:H463" si="14">SUM(E400:G400)</f>
        <v>99.5</v>
      </c>
      <c r="I400" s="244">
        <v>0.85799999999999998</v>
      </c>
      <c r="J400" s="238" t="s">
        <v>379</v>
      </c>
      <c r="L400" s="236"/>
    </row>
    <row r="401" spans="1:12">
      <c r="A401" s="241">
        <f t="shared" si="13"/>
        <v>398</v>
      </c>
      <c r="B401" s="245" t="s">
        <v>775</v>
      </c>
      <c r="C401" s="239">
        <v>42048</v>
      </c>
      <c r="D401" s="239">
        <v>42052</v>
      </c>
      <c r="E401" s="242">
        <v>87.16</v>
      </c>
      <c r="F401" s="242">
        <v>7.75</v>
      </c>
      <c r="G401" s="242">
        <v>4.59</v>
      </c>
      <c r="H401" s="243">
        <f t="shared" si="14"/>
        <v>99.5</v>
      </c>
      <c r="I401" s="244">
        <v>0.85899999999999999</v>
      </c>
      <c r="J401" s="238" t="s">
        <v>379</v>
      </c>
      <c r="L401" s="236"/>
    </row>
    <row r="402" spans="1:12">
      <c r="A402" s="241">
        <f t="shared" si="13"/>
        <v>399</v>
      </c>
      <c r="B402" s="245" t="s">
        <v>776</v>
      </c>
      <c r="C402" s="239">
        <v>42049</v>
      </c>
      <c r="D402" s="239">
        <v>42052</v>
      </c>
      <c r="E402" s="242">
        <v>87</v>
      </c>
      <c r="F402" s="242">
        <v>7.74</v>
      </c>
      <c r="G402" s="242">
        <v>4.76</v>
      </c>
      <c r="H402" s="243">
        <f t="shared" si="14"/>
        <v>99.5</v>
      </c>
      <c r="I402" s="244">
        <v>0.85699999999999998</v>
      </c>
      <c r="J402" s="238" t="s">
        <v>379</v>
      </c>
      <c r="L402" s="236"/>
    </row>
    <row r="403" spans="1:12">
      <c r="A403" s="241">
        <f t="shared" si="13"/>
        <v>400</v>
      </c>
      <c r="B403" s="245" t="s">
        <v>777</v>
      </c>
      <c r="C403" s="239">
        <v>42051</v>
      </c>
      <c r="D403" s="239">
        <v>42052</v>
      </c>
      <c r="E403" s="242">
        <v>87.12</v>
      </c>
      <c r="F403" s="242">
        <v>7.71</v>
      </c>
      <c r="G403" s="242">
        <v>4.66</v>
      </c>
      <c r="H403" s="243">
        <f t="shared" si="14"/>
        <v>99.49</v>
      </c>
      <c r="I403" s="244">
        <v>0.85799999999999998</v>
      </c>
      <c r="J403" s="238" t="s">
        <v>379</v>
      </c>
      <c r="L403" s="236"/>
    </row>
    <row r="404" spans="1:12">
      <c r="A404" s="241">
        <f t="shared" si="13"/>
        <v>401</v>
      </c>
      <c r="B404" s="245" t="s">
        <v>778</v>
      </c>
      <c r="C404" s="239">
        <v>42052</v>
      </c>
      <c r="D404" s="239">
        <v>42052</v>
      </c>
      <c r="E404" s="242">
        <v>86.97</v>
      </c>
      <c r="F404" s="242">
        <v>7.93</v>
      </c>
      <c r="G404" s="242">
        <v>4.5999999999999996</v>
      </c>
      <c r="H404" s="243">
        <f t="shared" si="14"/>
        <v>99.5</v>
      </c>
      <c r="I404" s="244">
        <v>0.85799999999999998</v>
      </c>
      <c r="J404" s="238" t="s">
        <v>379</v>
      </c>
      <c r="L404" s="236"/>
    </row>
    <row r="405" spans="1:12">
      <c r="A405" s="241">
        <f t="shared" si="13"/>
        <v>402</v>
      </c>
      <c r="B405" s="245" t="s">
        <v>779</v>
      </c>
      <c r="C405" s="239">
        <v>42052</v>
      </c>
      <c r="D405" s="239">
        <v>42054</v>
      </c>
      <c r="E405" s="242">
        <v>87.23</v>
      </c>
      <c r="F405" s="242">
        <v>7.95</v>
      </c>
      <c r="G405" s="242">
        <v>4.32</v>
      </c>
      <c r="H405" s="243">
        <f t="shared" si="14"/>
        <v>99.5</v>
      </c>
      <c r="I405" s="244">
        <v>0.85899999999999999</v>
      </c>
      <c r="J405" s="238" t="s">
        <v>379</v>
      </c>
      <c r="L405" s="236"/>
    </row>
    <row r="406" spans="1:12">
      <c r="A406" s="241">
        <f t="shared" si="13"/>
        <v>403</v>
      </c>
      <c r="B406" s="245" t="s">
        <v>780</v>
      </c>
      <c r="C406" s="239">
        <v>42053</v>
      </c>
      <c r="D406" s="239">
        <v>42054</v>
      </c>
      <c r="E406" s="242">
        <v>86.89</v>
      </c>
      <c r="F406" s="242">
        <v>7.44</v>
      </c>
      <c r="G406" s="242">
        <v>5.18</v>
      </c>
      <c r="H406" s="243">
        <f t="shared" si="14"/>
        <v>99.509999999999991</v>
      </c>
      <c r="I406" s="244">
        <v>0.85799999999999998</v>
      </c>
      <c r="J406" s="238" t="s">
        <v>379</v>
      </c>
      <c r="L406" s="236"/>
    </row>
    <row r="407" spans="1:12">
      <c r="A407" s="241">
        <f t="shared" si="13"/>
        <v>404</v>
      </c>
      <c r="B407" s="245" t="s">
        <v>781</v>
      </c>
      <c r="C407" s="239">
        <v>42054</v>
      </c>
      <c r="D407" s="239">
        <v>42059</v>
      </c>
      <c r="E407" s="242">
        <v>87.03</v>
      </c>
      <c r="F407" s="242">
        <v>7.59</v>
      </c>
      <c r="G407" s="242">
        <v>4.88</v>
      </c>
      <c r="H407" s="243">
        <f t="shared" si="14"/>
        <v>99.5</v>
      </c>
      <c r="I407" s="244">
        <v>0.85799999999999998</v>
      </c>
      <c r="J407" s="238" t="s">
        <v>379</v>
      </c>
      <c r="L407" s="236"/>
    </row>
    <row r="408" spans="1:12">
      <c r="A408" s="241">
        <f t="shared" si="13"/>
        <v>405</v>
      </c>
      <c r="B408" s="245" t="s">
        <v>782</v>
      </c>
      <c r="C408" s="239">
        <v>42055</v>
      </c>
      <c r="D408" s="239">
        <v>42059</v>
      </c>
      <c r="E408" s="242">
        <v>86.75</v>
      </c>
      <c r="F408" s="242">
        <v>7.9</v>
      </c>
      <c r="G408" s="242">
        <v>4.8499999999999996</v>
      </c>
      <c r="H408" s="243">
        <f t="shared" si="14"/>
        <v>99.5</v>
      </c>
      <c r="I408" s="244">
        <v>0.85699999999999998</v>
      </c>
      <c r="J408" s="238" t="s">
        <v>379</v>
      </c>
      <c r="L408" s="236"/>
    </row>
    <row r="409" spans="1:12">
      <c r="A409" s="241">
        <f t="shared" si="13"/>
        <v>406</v>
      </c>
      <c r="B409" s="245" t="s">
        <v>783</v>
      </c>
      <c r="C409" s="239">
        <v>42056</v>
      </c>
      <c r="D409" s="239">
        <v>42059</v>
      </c>
      <c r="E409" s="242">
        <v>87.11</v>
      </c>
      <c r="F409" s="242">
        <v>7.67</v>
      </c>
      <c r="G409" s="242">
        <v>4.72</v>
      </c>
      <c r="H409" s="243">
        <f t="shared" si="14"/>
        <v>99.5</v>
      </c>
      <c r="I409" s="244">
        <v>0.85899999999999999</v>
      </c>
      <c r="J409" s="238" t="s">
        <v>379</v>
      </c>
      <c r="L409" s="236"/>
    </row>
    <row r="410" spans="1:12">
      <c r="A410" s="241">
        <f t="shared" si="13"/>
        <v>407</v>
      </c>
      <c r="B410" s="245" t="s">
        <v>784</v>
      </c>
      <c r="C410" s="239">
        <v>42057</v>
      </c>
      <c r="D410" s="239">
        <v>42059</v>
      </c>
      <c r="E410" s="242">
        <v>86.9</v>
      </c>
      <c r="F410" s="242">
        <v>7.68</v>
      </c>
      <c r="G410" s="242">
        <v>4.92</v>
      </c>
      <c r="H410" s="243">
        <f t="shared" si="14"/>
        <v>99.500000000000014</v>
      </c>
      <c r="I410" s="244">
        <v>0.85799999999999998</v>
      </c>
      <c r="J410" s="238" t="s">
        <v>379</v>
      </c>
      <c r="L410" s="236"/>
    </row>
    <row r="411" spans="1:12">
      <c r="A411" s="241">
        <f t="shared" si="13"/>
        <v>408</v>
      </c>
      <c r="B411" s="245" t="s">
        <v>785</v>
      </c>
      <c r="C411" s="239">
        <v>42060</v>
      </c>
      <c r="D411" s="239">
        <v>42062</v>
      </c>
      <c r="E411" s="242">
        <v>87.57</v>
      </c>
      <c r="F411" s="242">
        <v>6.98</v>
      </c>
      <c r="G411" s="242">
        <v>4.9400000000000004</v>
      </c>
      <c r="H411" s="243">
        <f t="shared" si="14"/>
        <v>99.49</v>
      </c>
      <c r="I411" s="244">
        <v>0.85699999999999998</v>
      </c>
      <c r="J411" s="238" t="s">
        <v>379</v>
      </c>
      <c r="L411" s="236"/>
    </row>
    <row r="412" spans="1:12">
      <c r="A412" s="241">
        <f t="shared" si="13"/>
        <v>409</v>
      </c>
      <c r="B412" s="245" t="s">
        <v>786</v>
      </c>
      <c r="C412" s="239">
        <v>42060</v>
      </c>
      <c r="D412" s="239">
        <v>42062</v>
      </c>
      <c r="E412" s="242">
        <v>87.03</v>
      </c>
      <c r="F412" s="242">
        <v>7.67</v>
      </c>
      <c r="G412" s="242">
        <v>4.8</v>
      </c>
      <c r="H412" s="243">
        <f t="shared" si="14"/>
        <v>99.5</v>
      </c>
      <c r="I412" s="244">
        <v>0.85699999999999998</v>
      </c>
      <c r="J412" s="238" t="s">
        <v>379</v>
      </c>
      <c r="L412" s="236"/>
    </row>
    <row r="413" spans="1:12">
      <c r="A413" s="241">
        <f t="shared" si="13"/>
        <v>410</v>
      </c>
      <c r="B413" s="245" t="s">
        <v>787</v>
      </c>
      <c r="C413" s="239">
        <v>42061</v>
      </c>
      <c r="D413" s="239">
        <v>42062</v>
      </c>
      <c r="E413" s="242">
        <v>87.07</v>
      </c>
      <c r="F413" s="242">
        <v>7.64</v>
      </c>
      <c r="G413" s="242">
        <v>4.79</v>
      </c>
      <c r="H413" s="243">
        <f t="shared" si="14"/>
        <v>99.5</v>
      </c>
      <c r="I413" s="244">
        <v>0.85799999999999998</v>
      </c>
      <c r="J413" s="238" t="s">
        <v>379</v>
      </c>
      <c r="L413" s="236"/>
    </row>
    <row r="414" spans="1:12">
      <c r="A414" s="241">
        <f t="shared" si="13"/>
        <v>411</v>
      </c>
      <c r="B414" s="245" t="s">
        <v>788</v>
      </c>
      <c r="C414" s="239">
        <v>42062</v>
      </c>
      <c r="D414" s="239">
        <v>42066</v>
      </c>
      <c r="E414" s="242">
        <v>87.08</v>
      </c>
      <c r="F414" s="242">
        <v>7.17</v>
      </c>
      <c r="G414" s="242">
        <v>5.24</v>
      </c>
      <c r="H414" s="243">
        <f t="shared" si="14"/>
        <v>99.49</v>
      </c>
      <c r="I414" s="244">
        <v>0.85899999999999999</v>
      </c>
      <c r="J414" s="238" t="s">
        <v>379</v>
      </c>
      <c r="L414" s="236"/>
    </row>
    <row r="415" spans="1:12">
      <c r="A415" s="241">
        <f t="shared" si="13"/>
        <v>412</v>
      </c>
      <c r="B415" s="245" t="s">
        <v>789</v>
      </c>
      <c r="C415" s="239">
        <v>42063</v>
      </c>
      <c r="D415" s="239">
        <v>42066</v>
      </c>
      <c r="E415" s="242">
        <v>87.17</v>
      </c>
      <c r="F415" s="242">
        <v>7.46</v>
      </c>
      <c r="G415" s="242">
        <v>4.87</v>
      </c>
      <c r="H415" s="243">
        <f t="shared" si="14"/>
        <v>99.5</v>
      </c>
      <c r="I415" s="244">
        <v>0.85899999999999999</v>
      </c>
      <c r="J415" s="238" t="s">
        <v>379</v>
      </c>
      <c r="L415" s="236"/>
    </row>
    <row r="416" spans="1:12">
      <c r="A416" s="241">
        <f t="shared" si="13"/>
        <v>413</v>
      </c>
      <c r="B416" s="245" t="s">
        <v>790</v>
      </c>
      <c r="C416" s="239">
        <v>42064</v>
      </c>
      <c r="D416" s="239">
        <v>42066</v>
      </c>
      <c r="E416" s="242">
        <v>87.13</v>
      </c>
      <c r="F416" s="242">
        <v>7.19</v>
      </c>
      <c r="G416" s="242">
        <v>5.18</v>
      </c>
      <c r="H416" s="243">
        <f t="shared" si="14"/>
        <v>99.5</v>
      </c>
      <c r="I416" s="244">
        <v>0.85799999999999998</v>
      </c>
      <c r="J416" s="238" t="s">
        <v>379</v>
      </c>
      <c r="L416" s="236"/>
    </row>
    <row r="417" spans="1:12">
      <c r="A417" s="241">
        <f t="shared" si="13"/>
        <v>414</v>
      </c>
      <c r="B417" s="245" t="s">
        <v>791</v>
      </c>
      <c r="C417" s="239">
        <v>42065</v>
      </c>
      <c r="D417" s="239">
        <v>42066</v>
      </c>
      <c r="E417" s="242">
        <v>87.22</v>
      </c>
      <c r="F417" s="242">
        <v>7.38</v>
      </c>
      <c r="G417" s="242">
        <v>4.9000000000000004</v>
      </c>
      <c r="H417" s="243">
        <f t="shared" si="14"/>
        <v>99.5</v>
      </c>
      <c r="I417" s="244">
        <v>0.85899999999999999</v>
      </c>
      <c r="J417" s="238" t="s">
        <v>379</v>
      </c>
      <c r="L417" s="236"/>
    </row>
    <row r="418" spans="1:12">
      <c r="A418" s="241">
        <f t="shared" si="13"/>
        <v>415</v>
      </c>
      <c r="B418" s="245" t="s">
        <v>792</v>
      </c>
      <c r="C418" s="239">
        <v>42066</v>
      </c>
      <c r="D418" s="239">
        <v>42066</v>
      </c>
      <c r="E418" s="242">
        <v>87.44</v>
      </c>
      <c r="F418" s="242">
        <v>7.05</v>
      </c>
      <c r="G418" s="242">
        <v>5.01</v>
      </c>
      <c r="H418" s="243">
        <f t="shared" si="14"/>
        <v>99.5</v>
      </c>
      <c r="I418" s="244">
        <v>0.85799999999999998</v>
      </c>
      <c r="J418" s="238" t="s">
        <v>379</v>
      </c>
      <c r="L418" s="236"/>
    </row>
    <row r="419" spans="1:12">
      <c r="A419" s="241">
        <f t="shared" si="13"/>
        <v>416</v>
      </c>
      <c r="B419" s="245" t="s">
        <v>793</v>
      </c>
      <c r="C419" s="239">
        <v>42066</v>
      </c>
      <c r="D419" s="239">
        <v>42068</v>
      </c>
      <c r="E419" s="242">
        <v>87.81</v>
      </c>
      <c r="F419" s="242">
        <v>6.66</v>
      </c>
      <c r="G419" s="242">
        <v>5.03</v>
      </c>
      <c r="H419" s="243">
        <f t="shared" si="14"/>
        <v>99.5</v>
      </c>
      <c r="I419" s="244">
        <v>0.85799999999999998</v>
      </c>
      <c r="J419" s="238" t="s">
        <v>379</v>
      </c>
      <c r="L419" s="236"/>
    </row>
    <row r="420" spans="1:12">
      <c r="A420" s="241">
        <f t="shared" si="13"/>
        <v>417</v>
      </c>
      <c r="B420" s="245" t="s">
        <v>794</v>
      </c>
      <c r="C420" s="239">
        <v>42067</v>
      </c>
      <c r="D420" s="239">
        <v>42068</v>
      </c>
      <c r="E420" s="242">
        <v>87.14</v>
      </c>
      <c r="F420" s="242">
        <v>7.07</v>
      </c>
      <c r="G420" s="242">
        <v>5.29</v>
      </c>
      <c r="H420" s="243">
        <f t="shared" si="14"/>
        <v>99.500000000000014</v>
      </c>
      <c r="I420" s="244">
        <v>0.85699999999999998</v>
      </c>
      <c r="J420" s="238" t="s">
        <v>379</v>
      </c>
      <c r="L420" s="236"/>
    </row>
    <row r="421" spans="1:12">
      <c r="A421" s="241">
        <f t="shared" si="13"/>
        <v>418</v>
      </c>
      <c r="B421" s="245" t="s">
        <v>795</v>
      </c>
      <c r="C421" s="239">
        <v>42068</v>
      </c>
      <c r="D421" s="239">
        <v>42072</v>
      </c>
      <c r="E421" s="242">
        <v>87.38</v>
      </c>
      <c r="F421" s="242">
        <v>7.21</v>
      </c>
      <c r="G421" s="242">
        <v>4.9000000000000004</v>
      </c>
      <c r="H421" s="243">
        <f t="shared" si="14"/>
        <v>99.49</v>
      </c>
      <c r="I421" s="244">
        <v>0.85799999999999998</v>
      </c>
      <c r="J421" s="238" t="s">
        <v>379</v>
      </c>
      <c r="L421" s="236"/>
    </row>
    <row r="422" spans="1:12">
      <c r="A422" s="241">
        <f t="shared" si="13"/>
        <v>419</v>
      </c>
      <c r="B422" s="245" t="s">
        <v>796</v>
      </c>
      <c r="C422" s="239">
        <v>42069</v>
      </c>
      <c r="D422" s="239">
        <v>42072</v>
      </c>
      <c r="E422" s="242">
        <v>87.37</v>
      </c>
      <c r="F422" s="242">
        <v>7.06</v>
      </c>
      <c r="G422" s="242">
        <v>5.07</v>
      </c>
      <c r="H422" s="243">
        <f t="shared" si="14"/>
        <v>99.5</v>
      </c>
      <c r="I422" s="244">
        <v>0.85899999999999999</v>
      </c>
      <c r="J422" s="238" t="s">
        <v>379</v>
      </c>
      <c r="L422" s="236"/>
    </row>
    <row r="423" spans="1:12">
      <c r="A423" s="241">
        <f t="shared" si="13"/>
        <v>420</v>
      </c>
      <c r="B423" s="245" t="s">
        <v>797</v>
      </c>
      <c r="C423" s="239">
        <v>42070</v>
      </c>
      <c r="D423" s="239">
        <v>42072</v>
      </c>
      <c r="E423" s="242">
        <v>87.25</v>
      </c>
      <c r="F423" s="242">
        <v>7.29</v>
      </c>
      <c r="G423" s="242">
        <v>4.95</v>
      </c>
      <c r="H423" s="243">
        <f t="shared" si="14"/>
        <v>99.490000000000009</v>
      </c>
      <c r="I423" s="244">
        <v>0.85799999999999998</v>
      </c>
      <c r="J423" s="238" t="s">
        <v>379</v>
      </c>
      <c r="L423" s="236"/>
    </row>
    <row r="424" spans="1:12">
      <c r="A424" s="241">
        <f t="shared" si="13"/>
        <v>421</v>
      </c>
      <c r="B424" s="245" t="s">
        <v>798</v>
      </c>
      <c r="C424" s="239">
        <v>42071</v>
      </c>
      <c r="D424" s="239">
        <v>42072</v>
      </c>
      <c r="E424" s="242">
        <v>87.66</v>
      </c>
      <c r="F424" s="242">
        <v>7.08</v>
      </c>
      <c r="G424" s="242">
        <v>4.76</v>
      </c>
      <c r="H424" s="243">
        <f t="shared" si="14"/>
        <v>99.5</v>
      </c>
      <c r="I424" s="244">
        <v>0.85899999999999999</v>
      </c>
      <c r="J424" s="238" t="s">
        <v>379</v>
      </c>
      <c r="L424" s="236"/>
    </row>
    <row r="425" spans="1:12">
      <c r="A425" s="241">
        <f t="shared" si="13"/>
        <v>422</v>
      </c>
      <c r="B425" s="245" t="s">
        <v>799</v>
      </c>
      <c r="C425" s="239">
        <v>42072</v>
      </c>
      <c r="D425" s="239">
        <v>42072</v>
      </c>
      <c r="E425" s="242">
        <v>87.39</v>
      </c>
      <c r="F425" s="242">
        <v>6.97</v>
      </c>
      <c r="G425" s="242">
        <v>5.14</v>
      </c>
      <c r="H425" s="243">
        <f t="shared" si="14"/>
        <v>99.5</v>
      </c>
      <c r="I425" s="244">
        <v>0.85899999999999999</v>
      </c>
      <c r="J425" s="238" t="s">
        <v>379</v>
      </c>
      <c r="L425" s="236"/>
    </row>
    <row r="426" spans="1:12">
      <c r="A426" s="241">
        <f t="shared" si="13"/>
        <v>423</v>
      </c>
      <c r="B426" s="245" t="s">
        <v>800</v>
      </c>
      <c r="C426" s="239">
        <v>42073</v>
      </c>
      <c r="D426" s="239">
        <v>42075</v>
      </c>
      <c r="E426" s="242">
        <v>87.66</v>
      </c>
      <c r="F426" s="242">
        <v>6.67</v>
      </c>
      <c r="G426" s="242">
        <v>5.17</v>
      </c>
      <c r="H426" s="243">
        <f t="shared" si="14"/>
        <v>99.5</v>
      </c>
      <c r="I426" s="244">
        <v>0.85899999999999999</v>
      </c>
      <c r="J426" s="238" t="s">
        <v>379</v>
      </c>
      <c r="L426" s="236"/>
    </row>
    <row r="427" spans="1:12">
      <c r="A427" s="241">
        <f t="shared" si="13"/>
        <v>424</v>
      </c>
      <c r="B427" s="245" t="s">
        <v>801</v>
      </c>
      <c r="C427" s="239">
        <v>42073</v>
      </c>
      <c r="D427" s="239">
        <v>42075</v>
      </c>
      <c r="E427" s="242">
        <v>87.82</v>
      </c>
      <c r="F427" s="242">
        <v>6.8</v>
      </c>
      <c r="G427" s="242">
        <v>4.88</v>
      </c>
      <c r="H427" s="243">
        <f t="shared" si="14"/>
        <v>99.499999999999986</v>
      </c>
      <c r="I427" s="244">
        <v>0.86</v>
      </c>
      <c r="J427" s="238" t="s">
        <v>379</v>
      </c>
      <c r="L427" s="236"/>
    </row>
    <row r="428" spans="1:12">
      <c r="A428" s="241">
        <f t="shared" si="13"/>
        <v>425</v>
      </c>
      <c r="B428" s="245" t="s">
        <v>802</v>
      </c>
      <c r="C428" s="239">
        <v>42074</v>
      </c>
      <c r="D428" s="239">
        <v>42075</v>
      </c>
      <c r="E428" s="242">
        <v>87.75</v>
      </c>
      <c r="F428" s="242">
        <v>6.62</v>
      </c>
      <c r="G428" s="242">
        <v>5.13</v>
      </c>
      <c r="H428" s="243">
        <f t="shared" si="14"/>
        <v>99.5</v>
      </c>
      <c r="I428" s="244">
        <v>0.85899999999999999</v>
      </c>
      <c r="J428" s="238" t="s">
        <v>379</v>
      </c>
      <c r="L428" s="236"/>
    </row>
    <row r="429" spans="1:12">
      <c r="A429" s="241">
        <f t="shared" si="13"/>
        <v>426</v>
      </c>
      <c r="B429" s="245" t="s">
        <v>803</v>
      </c>
      <c r="C429" s="239">
        <v>42075</v>
      </c>
      <c r="D429" s="239">
        <v>42080</v>
      </c>
      <c r="E429" s="242">
        <v>87.75</v>
      </c>
      <c r="F429" s="242">
        <v>6.93</v>
      </c>
      <c r="G429" s="242">
        <v>4.82</v>
      </c>
      <c r="H429" s="243">
        <f t="shared" si="14"/>
        <v>99.5</v>
      </c>
      <c r="I429" s="244">
        <v>0.85699999999999998</v>
      </c>
      <c r="J429" s="238" t="s">
        <v>379</v>
      </c>
      <c r="L429" s="236"/>
    </row>
    <row r="430" spans="1:12">
      <c r="A430" s="241">
        <f t="shared" si="13"/>
        <v>427</v>
      </c>
      <c r="B430" s="245" t="s">
        <v>804</v>
      </c>
      <c r="C430" s="239">
        <v>42076</v>
      </c>
      <c r="D430" s="239">
        <v>42080</v>
      </c>
      <c r="E430" s="242">
        <v>87.88</v>
      </c>
      <c r="F430" s="242">
        <v>6.64</v>
      </c>
      <c r="G430" s="242">
        <v>4.9800000000000004</v>
      </c>
      <c r="H430" s="243">
        <f t="shared" si="14"/>
        <v>99.5</v>
      </c>
      <c r="I430" s="244">
        <v>0.85699999999999998</v>
      </c>
      <c r="J430" s="238" t="s">
        <v>379</v>
      </c>
      <c r="L430" s="236"/>
    </row>
    <row r="431" spans="1:12">
      <c r="A431" s="241">
        <f t="shared" si="13"/>
        <v>428</v>
      </c>
      <c r="B431" s="245" t="s">
        <v>805</v>
      </c>
      <c r="C431" s="239">
        <v>42077</v>
      </c>
      <c r="D431" s="239">
        <v>42080</v>
      </c>
      <c r="E431" s="242">
        <v>87.61</v>
      </c>
      <c r="F431" s="242">
        <v>6.95</v>
      </c>
      <c r="G431" s="242">
        <v>4.9400000000000004</v>
      </c>
      <c r="H431" s="243">
        <f t="shared" si="14"/>
        <v>99.5</v>
      </c>
      <c r="I431" s="244">
        <v>0.85699999999999998</v>
      </c>
      <c r="J431" s="238" t="s">
        <v>379</v>
      </c>
      <c r="L431" s="236"/>
    </row>
    <row r="432" spans="1:12">
      <c r="A432" s="241">
        <f t="shared" si="13"/>
        <v>429</v>
      </c>
      <c r="B432" s="245" t="s">
        <v>806</v>
      </c>
      <c r="C432" s="239">
        <v>42078</v>
      </c>
      <c r="D432" s="239">
        <v>42080</v>
      </c>
      <c r="E432" s="242">
        <v>87.65</v>
      </c>
      <c r="F432" s="242">
        <v>6.67</v>
      </c>
      <c r="G432" s="242">
        <v>5.19</v>
      </c>
      <c r="H432" s="243">
        <f t="shared" si="14"/>
        <v>99.51</v>
      </c>
      <c r="I432" s="244">
        <v>0.85699999999999998</v>
      </c>
      <c r="J432" s="238" t="s">
        <v>379</v>
      </c>
      <c r="L432" s="236"/>
    </row>
    <row r="433" spans="1:12">
      <c r="A433" s="241">
        <f t="shared" si="13"/>
        <v>430</v>
      </c>
      <c r="B433" s="245" t="s">
        <v>807</v>
      </c>
      <c r="C433" s="239">
        <v>42078</v>
      </c>
      <c r="D433" s="239">
        <v>42080</v>
      </c>
      <c r="E433" s="242">
        <v>87.04</v>
      </c>
      <c r="F433" s="242">
        <v>7.14</v>
      </c>
      <c r="G433" s="242">
        <v>5.32</v>
      </c>
      <c r="H433" s="243">
        <f t="shared" si="14"/>
        <v>99.5</v>
      </c>
      <c r="I433" s="244">
        <v>0.85699999999999998</v>
      </c>
      <c r="J433" s="238" t="s">
        <v>379</v>
      </c>
      <c r="L433" s="236"/>
    </row>
    <row r="434" spans="1:12">
      <c r="A434" s="241">
        <f t="shared" si="13"/>
        <v>431</v>
      </c>
      <c r="B434" s="245" t="s">
        <v>808</v>
      </c>
      <c r="C434" s="239">
        <v>42079</v>
      </c>
      <c r="D434" s="239">
        <v>42083</v>
      </c>
      <c r="E434" s="242">
        <v>87.12</v>
      </c>
      <c r="F434" s="242">
        <v>7.15</v>
      </c>
      <c r="G434" s="242">
        <v>5.22</v>
      </c>
      <c r="H434" s="243">
        <f t="shared" si="14"/>
        <v>99.490000000000009</v>
      </c>
      <c r="I434" s="244">
        <v>0.85799999999999998</v>
      </c>
      <c r="J434" s="238" t="s">
        <v>379</v>
      </c>
      <c r="L434" s="236"/>
    </row>
    <row r="435" spans="1:12">
      <c r="A435" s="241">
        <f t="shared" si="13"/>
        <v>432</v>
      </c>
      <c r="B435" s="245" t="s">
        <v>809</v>
      </c>
      <c r="C435" s="239">
        <v>42080</v>
      </c>
      <c r="D435" s="239">
        <v>42083</v>
      </c>
      <c r="E435" s="242">
        <v>87.37</v>
      </c>
      <c r="F435" s="242">
        <v>7.21</v>
      </c>
      <c r="G435" s="242">
        <v>4.93</v>
      </c>
      <c r="H435" s="243">
        <f t="shared" si="14"/>
        <v>99.509999999999991</v>
      </c>
      <c r="I435" s="244">
        <v>0.85899999999999999</v>
      </c>
      <c r="J435" s="238" t="s">
        <v>379</v>
      </c>
      <c r="L435" s="236"/>
    </row>
    <row r="436" spans="1:12">
      <c r="A436" s="241">
        <f t="shared" si="13"/>
        <v>433</v>
      </c>
      <c r="B436" s="245" t="s">
        <v>810</v>
      </c>
      <c r="C436" s="239">
        <v>42081</v>
      </c>
      <c r="D436" s="239">
        <v>42083</v>
      </c>
      <c r="E436" s="242">
        <v>86.76</v>
      </c>
      <c r="F436" s="242">
        <v>7.86</v>
      </c>
      <c r="G436" s="242">
        <v>4.88</v>
      </c>
      <c r="H436" s="243">
        <f t="shared" si="14"/>
        <v>99.5</v>
      </c>
      <c r="I436" s="244">
        <v>0.85899999999999999</v>
      </c>
      <c r="J436" s="238" t="s">
        <v>379</v>
      </c>
      <c r="L436" s="236"/>
    </row>
    <row r="437" spans="1:12">
      <c r="A437" s="241">
        <f t="shared" si="13"/>
        <v>434</v>
      </c>
      <c r="B437" s="245" t="s">
        <v>811</v>
      </c>
      <c r="C437" s="239">
        <v>42084</v>
      </c>
      <c r="D437" s="239">
        <v>42087</v>
      </c>
      <c r="E437" s="242">
        <v>86.71</v>
      </c>
      <c r="F437" s="242">
        <v>7.79</v>
      </c>
      <c r="G437" s="242">
        <v>5</v>
      </c>
      <c r="H437" s="243">
        <f t="shared" si="14"/>
        <v>99.5</v>
      </c>
      <c r="I437" s="244">
        <v>0.86</v>
      </c>
      <c r="J437" s="238" t="s">
        <v>379</v>
      </c>
      <c r="L437" s="236"/>
    </row>
    <row r="438" spans="1:12">
      <c r="A438" s="241">
        <f t="shared" si="13"/>
        <v>435</v>
      </c>
      <c r="B438" s="245" t="s">
        <v>812</v>
      </c>
      <c r="C438" s="239">
        <v>42085</v>
      </c>
      <c r="D438" s="239">
        <v>42087</v>
      </c>
      <c r="E438" s="242">
        <v>87.11</v>
      </c>
      <c r="F438" s="242">
        <v>7.75</v>
      </c>
      <c r="G438" s="242">
        <v>4.6399999999999997</v>
      </c>
      <c r="H438" s="243">
        <f t="shared" si="14"/>
        <v>99.5</v>
      </c>
      <c r="I438" s="244">
        <v>0.85899999999999999</v>
      </c>
      <c r="J438" s="238" t="s">
        <v>379</v>
      </c>
      <c r="L438" s="236"/>
    </row>
    <row r="439" spans="1:12">
      <c r="A439" s="241">
        <f t="shared" si="13"/>
        <v>436</v>
      </c>
      <c r="B439" s="245" t="s">
        <v>813</v>
      </c>
      <c r="C439" s="239">
        <v>42086</v>
      </c>
      <c r="D439" s="239">
        <v>42087</v>
      </c>
      <c r="E439" s="242">
        <v>86.94</v>
      </c>
      <c r="F439" s="242">
        <v>7.38</v>
      </c>
      <c r="G439" s="242">
        <v>5.18</v>
      </c>
      <c r="H439" s="243">
        <f t="shared" si="14"/>
        <v>99.5</v>
      </c>
      <c r="I439" s="244">
        <v>0.86</v>
      </c>
      <c r="J439" s="238" t="s">
        <v>379</v>
      </c>
      <c r="L439" s="236"/>
    </row>
    <row r="440" spans="1:12">
      <c r="A440" s="241">
        <f t="shared" si="13"/>
        <v>437</v>
      </c>
      <c r="B440" s="245" t="s">
        <v>814</v>
      </c>
      <c r="C440" s="239">
        <v>42088</v>
      </c>
      <c r="D440" s="239">
        <v>42093</v>
      </c>
      <c r="E440" s="242">
        <v>87.41</v>
      </c>
      <c r="F440" s="242">
        <v>6.68</v>
      </c>
      <c r="G440" s="242">
        <v>5.42</v>
      </c>
      <c r="H440" s="243">
        <f t="shared" si="14"/>
        <v>99.51</v>
      </c>
      <c r="I440" s="244">
        <v>0.85699999999999998</v>
      </c>
      <c r="J440" s="238" t="s">
        <v>379</v>
      </c>
      <c r="L440" s="236"/>
    </row>
    <row r="441" spans="1:12">
      <c r="A441" s="241">
        <f t="shared" si="13"/>
        <v>438</v>
      </c>
      <c r="B441" s="245" t="s">
        <v>815</v>
      </c>
      <c r="C441" s="239">
        <v>42089</v>
      </c>
      <c r="D441" s="239">
        <v>42093</v>
      </c>
      <c r="E441" s="242">
        <v>87.32</v>
      </c>
      <c r="F441" s="242">
        <v>7.12</v>
      </c>
      <c r="G441" s="242">
        <v>5.0599999999999996</v>
      </c>
      <c r="H441" s="243">
        <f t="shared" si="14"/>
        <v>99.5</v>
      </c>
      <c r="I441" s="244">
        <v>0.85799999999999998</v>
      </c>
      <c r="J441" s="238" t="s">
        <v>379</v>
      </c>
      <c r="L441" s="236"/>
    </row>
    <row r="442" spans="1:12">
      <c r="A442" s="241">
        <f t="shared" si="13"/>
        <v>439</v>
      </c>
      <c r="B442" s="245" t="s">
        <v>816</v>
      </c>
      <c r="C442" s="239">
        <v>42089</v>
      </c>
      <c r="D442" s="239">
        <v>42093</v>
      </c>
      <c r="E442" s="242">
        <v>86.94</v>
      </c>
      <c r="F442" s="242">
        <v>6.84</v>
      </c>
      <c r="G442" s="242">
        <v>5.71</v>
      </c>
      <c r="H442" s="243">
        <f t="shared" si="14"/>
        <v>99.49</v>
      </c>
      <c r="I442" s="244">
        <v>0.85799999999999998</v>
      </c>
      <c r="J442" s="238" t="s">
        <v>379</v>
      </c>
      <c r="L442" s="236"/>
    </row>
    <row r="443" spans="1:12">
      <c r="A443" s="241">
        <f t="shared" si="13"/>
        <v>440</v>
      </c>
      <c r="B443" s="245" t="s">
        <v>817</v>
      </c>
      <c r="C443" s="239">
        <v>42090</v>
      </c>
      <c r="D443" s="239">
        <v>42093</v>
      </c>
      <c r="E443" s="242">
        <v>86.98</v>
      </c>
      <c r="F443" s="242">
        <v>7.74</v>
      </c>
      <c r="G443" s="242">
        <v>4.78</v>
      </c>
      <c r="H443" s="243">
        <f t="shared" si="14"/>
        <v>99.5</v>
      </c>
      <c r="I443" s="244">
        <v>0.85799999999999998</v>
      </c>
      <c r="J443" s="238" t="s">
        <v>379</v>
      </c>
      <c r="L443" s="236"/>
    </row>
    <row r="444" spans="1:12">
      <c r="A444" s="241">
        <f t="shared" si="13"/>
        <v>441</v>
      </c>
      <c r="B444" s="245" t="s">
        <v>818</v>
      </c>
      <c r="C444" s="239">
        <v>42091</v>
      </c>
      <c r="D444" s="239">
        <v>42093</v>
      </c>
      <c r="E444" s="242">
        <v>86.73</v>
      </c>
      <c r="F444" s="242">
        <v>7.73</v>
      </c>
      <c r="G444" s="242">
        <v>5.05</v>
      </c>
      <c r="H444" s="243">
        <f t="shared" si="14"/>
        <v>99.51</v>
      </c>
      <c r="I444" s="244">
        <v>0.85799999999999998</v>
      </c>
      <c r="J444" s="238" t="s">
        <v>379</v>
      </c>
      <c r="L444" s="236"/>
    </row>
    <row r="445" spans="1:12">
      <c r="A445" s="241">
        <f t="shared" si="13"/>
        <v>442</v>
      </c>
      <c r="B445" s="245" t="s">
        <v>819</v>
      </c>
      <c r="C445" s="239">
        <v>42092</v>
      </c>
      <c r="D445" s="239">
        <v>42093</v>
      </c>
      <c r="E445" s="242">
        <v>86.64</v>
      </c>
      <c r="F445" s="242">
        <v>8.23</v>
      </c>
      <c r="G445" s="242">
        <v>4.63</v>
      </c>
      <c r="H445" s="243">
        <f t="shared" si="14"/>
        <v>99.5</v>
      </c>
      <c r="I445" s="244">
        <v>0.85799999999999998</v>
      </c>
      <c r="J445" s="238" t="s">
        <v>379</v>
      </c>
      <c r="L445" s="236"/>
    </row>
    <row r="446" spans="1:12">
      <c r="A446" s="241">
        <f t="shared" si="13"/>
        <v>443</v>
      </c>
      <c r="B446" s="245" t="s">
        <v>820</v>
      </c>
      <c r="C446" s="239">
        <v>42093</v>
      </c>
      <c r="D446" s="239">
        <v>42096</v>
      </c>
      <c r="E446" s="242">
        <v>87.11</v>
      </c>
      <c r="F446" s="242">
        <v>7.32</v>
      </c>
      <c r="G446" s="242">
        <v>5.08</v>
      </c>
      <c r="H446" s="243">
        <f t="shared" si="14"/>
        <v>99.51</v>
      </c>
      <c r="I446" s="244">
        <v>0.85899999999999999</v>
      </c>
      <c r="J446" s="238" t="s">
        <v>379</v>
      </c>
      <c r="L446" s="236"/>
    </row>
    <row r="447" spans="1:12">
      <c r="A447" s="241">
        <f t="shared" si="13"/>
        <v>444</v>
      </c>
      <c r="B447" s="245" t="s">
        <v>821</v>
      </c>
      <c r="C447" s="239">
        <v>42094</v>
      </c>
      <c r="D447" s="239">
        <v>42096</v>
      </c>
      <c r="E447" s="242">
        <v>86.99</v>
      </c>
      <c r="F447" s="242">
        <v>7.11</v>
      </c>
      <c r="G447" s="242">
        <v>5.4</v>
      </c>
      <c r="H447" s="243">
        <f t="shared" si="14"/>
        <v>99.5</v>
      </c>
      <c r="I447" s="244">
        <v>0.85899999999999999</v>
      </c>
      <c r="J447" s="238" t="s">
        <v>379</v>
      </c>
      <c r="L447" s="236"/>
    </row>
    <row r="448" spans="1:12">
      <c r="A448" s="241">
        <f t="shared" si="13"/>
        <v>445</v>
      </c>
      <c r="B448" s="245" t="s">
        <v>822</v>
      </c>
      <c r="C448" s="239">
        <v>42095</v>
      </c>
      <c r="D448" s="239">
        <v>42096</v>
      </c>
      <c r="E448" s="242">
        <v>86.91</v>
      </c>
      <c r="F448" s="242">
        <v>7.48</v>
      </c>
      <c r="G448" s="242">
        <v>5.1100000000000003</v>
      </c>
      <c r="H448" s="243">
        <f t="shared" si="14"/>
        <v>99.5</v>
      </c>
      <c r="I448" s="244">
        <v>0.85899999999999999</v>
      </c>
      <c r="J448" s="238" t="s">
        <v>379</v>
      </c>
      <c r="L448" s="236"/>
    </row>
    <row r="449" spans="1:12">
      <c r="A449" s="241">
        <f t="shared" si="13"/>
        <v>446</v>
      </c>
      <c r="B449" s="245" t="s">
        <v>823</v>
      </c>
      <c r="C449" s="239">
        <v>42095</v>
      </c>
      <c r="D449" s="239">
        <v>42096</v>
      </c>
      <c r="E449" s="242">
        <v>87.06</v>
      </c>
      <c r="F449" s="242">
        <v>7.31</v>
      </c>
      <c r="G449" s="242">
        <v>5.14</v>
      </c>
      <c r="H449" s="243">
        <f t="shared" si="14"/>
        <v>99.51</v>
      </c>
      <c r="I449" s="244">
        <v>0.85899999999999999</v>
      </c>
      <c r="J449" s="238" t="s">
        <v>379</v>
      </c>
      <c r="L449" s="236"/>
    </row>
    <row r="450" spans="1:12">
      <c r="A450" s="241">
        <f t="shared" si="13"/>
        <v>447</v>
      </c>
      <c r="B450" s="245" t="s">
        <v>824</v>
      </c>
      <c r="C450" s="239">
        <v>42096</v>
      </c>
      <c r="D450" s="239">
        <v>42100</v>
      </c>
      <c r="E450" s="242">
        <v>87.33</v>
      </c>
      <c r="F450" s="242">
        <v>7.1</v>
      </c>
      <c r="G450" s="242">
        <v>5.07</v>
      </c>
      <c r="H450" s="243">
        <f t="shared" si="14"/>
        <v>99.5</v>
      </c>
      <c r="I450" s="244">
        <v>0.85799999999999998</v>
      </c>
      <c r="J450" s="238" t="s">
        <v>379</v>
      </c>
      <c r="L450" s="236"/>
    </row>
    <row r="451" spans="1:12">
      <c r="A451" s="241">
        <f t="shared" si="13"/>
        <v>448</v>
      </c>
      <c r="B451" s="245" t="s">
        <v>825</v>
      </c>
      <c r="C451" s="239">
        <v>42097</v>
      </c>
      <c r="D451" s="239">
        <v>42100</v>
      </c>
      <c r="E451" s="242">
        <v>87.69</v>
      </c>
      <c r="F451" s="242">
        <v>6.82</v>
      </c>
      <c r="G451" s="242">
        <v>5</v>
      </c>
      <c r="H451" s="243">
        <f t="shared" si="14"/>
        <v>99.509999999999991</v>
      </c>
      <c r="I451" s="244">
        <v>0.85799999999999998</v>
      </c>
      <c r="J451" s="238" t="s">
        <v>379</v>
      </c>
      <c r="L451" s="236"/>
    </row>
    <row r="452" spans="1:12">
      <c r="A452" s="241">
        <f t="shared" si="13"/>
        <v>449</v>
      </c>
      <c r="B452" s="245" t="s">
        <v>826</v>
      </c>
      <c r="C452" s="239">
        <v>42098</v>
      </c>
      <c r="D452" s="239">
        <v>42100</v>
      </c>
      <c r="E452" s="242">
        <v>88.05</v>
      </c>
      <c r="F452" s="242">
        <v>6.33</v>
      </c>
      <c r="G452" s="242">
        <v>5.12</v>
      </c>
      <c r="H452" s="243">
        <f t="shared" si="14"/>
        <v>99.5</v>
      </c>
      <c r="I452" s="244">
        <v>0.85699999999999998</v>
      </c>
      <c r="J452" s="238" t="s">
        <v>379</v>
      </c>
      <c r="L452" s="236"/>
    </row>
    <row r="453" spans="1:12">
      <c r="A453" s="241">
        <f t="shared" si="13"/>
        <v>450</v>
      </c>
      <c r="B453" s="245" t="s">
        <v>827</v>
      </c>
      <c r="C453" s="239">
        <v>42099</v>
      </c>
      <c r="D453" s="239">
        <v>42100</v>
      </c>
      <c r="E453" s="242">
        <v>88.13</v>
      </c>
      <c r="F453" s="242">
        <v>5.72</v>
      </c>
      <c r="G453" s="242">
        <v>5.65</v>
      </c>
      <c r="H453" s="243">
        <f t="shared" si="14"/>
        <v>99.5</v>
      </c>
      <c r="I453" s="244">
        <v>0.85699999999999998</v>
      </c>
      <c r="J453" s="238" t="s">
        <v>379</v>
      </c>
      <c r="L453" s="236"/>
    </row>
    <row r="454" spans="1:12">
      <c r="A454" s="241">
        <f t="shared" ref="A454:A517" si="15">A453+1</f>
        <v>451</v>
      </c>
      <c r="B454" s="245" t="s">
        <v>828</v>
      </c>
      <c r="C454" s="239">
        <v>42100</v>
      </c>
      <c r="D454" s="239">
        <v>42100</v>
      </c>
      <c r="E454" s="242">
        <v>88.21</v>
      </c>
      <c r="F454" s="242">
        <v>5.68</v>
      </c>
      <c r="G454" s="242">
        <v>5.61</v>
      </c>
      <c r="H454" s="243">
        <f t="shared" si="14"/>
        <v>99.499999999999986</v>
      </c>
      <c r="I454" s="244">
        <v>0.85599999999999998</v>
      </c>
      <c r="J454" s="238" t="s">
        <v>379</v>
      </c>
      <c r="L454" s="236"/>
    </row>
    <row r="455" spans="1:12">
      <c r="A455" s="241">
        <f t="shared" si="15"/>
        <v>452</v>
      </c>
      <c r="B455" s="245" t="s">
        <v>829</v>
      </c>
      <c r="C455" s="239">
        <v>42101</v>
      </c>
      <c r="D455" s="239">
        <v>42104</v>
      </c>
      <c r="E455" s="242">
        <v>88.47</v>
      </c>
      <c r="F455" s="242">
        <v>5.81</v>
      </c>
      <c r="G455" s="242">
        <v>5.22</v>
      </c>
      <c r="H455" s="243">
        <f t="shared" si="14"/>
        <v>99.5</v>
      </c>
      <c r="I455" s="244">
        <v>0.85799999999999998</v>
      </c>
      <c r="J455" s="238" t="s">
        <v>379</v>
      </c>
      <c r="L455" s="236"/>
    </row>
    <row r="456" spans="1:12">
      <c r="A456" s="241">
        <f t="shared" si="15"/>
        <v>453</v>
      </c>
      <c r="B456" s="245" t="s">
        <v>830</v>
      </c>
      <c r="C456" s="239">
        <v>42101</v>
      </c>
      <c r="D456" s="239">
        <v>42104</v>
      </c>
      <c r="E456" s="242">
        <v>88.6</v>
      </c>
      <c r="F456" s="242">
        <v>5.81</v>
      </c>
      <c r="G456" s="242">
        <v>5.09</v>
      </c>
      <c r="H456" s="243">
        <f t="shared" si="14"/>
        <v>99.5</v>
      </c>
      <c r="I456" s="244">
        <v>0.85799999999999998</v>
      </c>
      <c r="J456" s="238" t="s">
        <v>379</v>
      </c>
      <c r="L456" s="236"/>
    </row>
    <row r="457" spans="1:12">
      <c r="A457" s="241">
        <f t="shared" si="15"/>
        <v>454</v>
      </c>
      <c r="B457" s="245" t="s">
        <v>831</v>
      </c>
      <c r="C457" s="239">
        <v>42102</v>
      </c>
      <c r="D457" s="239">
        <v>42104</v>
      </c>
      <c r="E457" s="242">
        <v>88.58</v>
      </c>
      <c r="F457" s="242">
        <v>5.76</v>
      </c>
      <c r="G457" s="242">
        <v>5.16</v>
      </c>
      <c r="H457" s="243">
        <f t="shared" si="14"/>
        <v>99.5</v>
      </c>
      <c r="I457" s="244">
        <v>0.85899999999999999</v>
      </c>
      <c r="J457" s="238" t="s">
        <v>379</v>
      </c>
      <c r="L457" s="236"/>
    </row>
    <row r="458" spans="1:12">
      <c r="A458" s="241">
        <f t="shared" si="15"/>
        <v>455</v>
      </c>
      <c r="B458" s="245" t="s">
        <v>832</v>
      </c>
      <c r="C458" s="239">
        <v>42103</v>
      </c>
      <c r="D458" s="239">
        <v>42108</v>
      </c>
      <c r="E458" s="242">
        <v>88.76</v>
      </c>
      <c r="F458" s="242">
        <v>5.96</v>
      </c>
      <c r="G458" s="242">
        <v>4.78</v>
      </c>
      <c r="H458" s="243">
        <f t="shared" si="14"/>
        <v>99.5</v>
      </c>
      <c r="I458" s="244">
        <v>0.85799999999999998</v>
      </c>
      <c r="J458" s="238" t="s">
        <v>379</v>
      </c>
      <c r="L458" s="236"/>
    </row>
    <row r="459" spans="1:12">
      <c r="A459" s="241">
        <f t="shared" si="15"/>
        <v>456</v>
      </c>
      <c r="B459" s="245" t="s">
        <v>833</v>
      </c>
      <c r="C459" s="239">
        <v>42104</v>
      </c>
      <c r="D459" s="239">
        <v>42108</v>
      </c>
      <c r="E459" s="242">
        <v>88.78</v>
      </c>
      <c r="F459" s="242">
        <v>5.6</v>
      </c>
      <c r="G459" s="242">
        <v>5.12</v>
      </c>
      <c r="H459" s="243">
        <f t="shared" si="14"/>
        <v>99.5</v>
      </c>
      <c r="I459" s="244">
        <v>0.85699999999999998</v>
      </c>
      <c r="J459" s="238" t="s">
        <v>379</v>
      </c>
      <c r="L459" s="236"/>
    </row>
    <row r="460" spans="1:12">
      <c r="A460" s="241">
        <f t="shared" si="15"/>
        <v>457</v>
      </c>
      <c r="B460" s="245" t="s">
        <v>834</v>
      </c>
      <c r="C460" s="239">
        <v>42105</v>
      </c>
      <c r="D460" s="239">
        <v>42108</v>
      </c>
      <c r="E460" s="242">
        <v>87.71</v>
      </c>
      <c r="F460" s="242">
        <v>6.46</v>
      </c>
      <c r="G460" s="242">
        <v>5.34</v>
      </c>
      <c r="H460" s="243">
        <f t="shared" si="14"/>
        <v>99.509999999999991</v>
      </c>
      <c r="I460" s="244">
        <v>0.85799999999999998</v>
      </c>
      <c r="J460" s="238" t="s">
        <v>379</v>
      </c>
      <c r="L460" s="236"/>
    </row>
    <row r="461" spans="1:12">
      <c r="A461" s="241">
        <f t="shared" si="15"/>
        <v>458</v>
      </c>
      <c r="B461" s="245" t="s">
        <v>835</v>
      </c>
      <c r="C461" s="239">
        <v>42106</v>
      </c>
      <c r="D461" s="239">
        <v>42108</v>
      </c>
      <c r="E461" s="242">
        <v>87.64</v>
      </c>
      <c r="F461" s="242">
        <v>6.69</v>
      </c>
      <c r="G461" s="242">
        <v>5.17</v>
      </c>
      <c r="H461" s="243">
        <f t="shared" si="14"/>
        <v>99.5</v>
      </c>
      <c r="I461" s="244">
        <v>0.85699999999999998</v>
      </c>
      <c r="J461" s="238" t="s">
        <v>379</v>
      </c>
      <c r="L461" s="236"/>
    </row>
    <row r="462" spans="1:12">
      <c r="A462" s="241">
        <f t="shared" si="15"/>
        <v>459</v>
      </c>
      <c r="B462" s="245" t="s">
        <v>836</v>
      </c>
      <c r="C462" s="239">
        <v>42107</v>
      </c>
      <c r="D462" s="239">
        <v>42108</v>
      </c>
      <c r="E462" s="242">
        <v>87.24</v>
      </c>
      <c r="F462" s="242">
        <v>7.04</v>
      </c>
      <c r="G462" s="242">
        <v>5.21</v>
      </c>
      <c r="H462" s="243">
        <f t="shared" si="14"/>
        <v>99.49</v>
      </c>
      <c r="I462" s="244">
        <v>0.85599999999999998</v>
      </c>
      <c r="J462" s="238" t="s">
        <v>379</v>
      </c>
      <c r="L462" s="236"/>
    </row>
    <row r="463" spans="1:12">
      <c r="A463" s="241">
        <f t="shared" si="15"/>
        <v>460</v>
      </c>
      <c r="B463" s="245" t="s">
        <v>837</v>
      </c>
      <c r="C463" s="239">
        <v>42108</v>
      </c>
      <c r="D463" s="239">
        <v>42109</v>
      </c>
      <c r="E463" s="242">
        <v>86.84</v>
      </c>
      <c r="F463" s="242">
        <v>7.54</v>
      </c>
      <c r="G463" s="242">
        <v>5.1100000000000003</v>
      </c>
      <c r="H463" s="243">
        <f t="shared" si="14"/>
        <v>99.490000000000009</v>
      </c>
      <c r="I463" s="244">
        <v>0.85699999999999998</v>
      </c>
      <c r="J463" s="238" t="s">
        <v>379</v>
      </c>
      <c r="L463" s="236"/>
    </row>
    <row r="464" spans="1:12">
      <c r="A464" s="241">
        <f t="shared" si="15"/>
        <v>461</v>
      </c>
      <c r="B464" s="245" t="s">
        <v>838</v>
      </c>
      <c r="C464" s="239">
        <v>42108</v>
      </c>
      <c r="D464" s="239">
        <v>42109</v>
      </c>
      <c r="E464" s="242">
        <v>86.46</v>
      </c>
      <c r="F464" s="242">
        <v>7.9</v>
      </c>
      <c r="G464" s="242">
        <v>5.14</v>
      </c>
      <c r="H464" s="243">
        <f t="shared" ref="H464:H527" si="16">SUM(E464:G464)</f>
        <v>99.5</v>
      </c>
      <c r="I464" s="244">
        <v>0.85699999999999998</v>
      </c>
      <c r="J464" s="238" t="s">
        <v>379</v>
      </c>
      <c r="L464" s="236"/>
    </row>
    <row r="465" spans="1:12">
      <c r="A465" s="241">
        <f t="shared" si="15"/>
        <v>462</v>
      </c>
      <c r="B465" s="245" t="s">
        <v>839</v>
      </c>
      <c r="C465" s="239">
        <v>42109</v>
      </c>
      <c r="D465" s="239">
        <v>42111</v>
      </c>
      <c r="E465" s="242">
        <v>86.47</v>
      </c>
      <c r="F465" s="242">
        <v>7.85</v>
      </c>
      <c r="G465" s="242">
        <v>5.18</v>
      </c>
      <c r="H465" s="243">
        <f t="shared" si="16"/>
        <v>99.5</v>
      </c>
      <c r="I465" s="244">
        <v>0.85599999999999998</v>
      </c>
      <c r="J465" s="238" t="s">
        <v>379</v>
      </c>
      <c r="L465" s="236"/>
    </row>
    <row r="466" spans="1:12">
      <c r="A466" s="241">
        <f t="shared" si="15"/>
        <v>463</v>
      </c>
      <c r="B466" s="245" t="s">
        <v>840</v>
      </c>
      <c r="C466" s="239">
        <v>42110</v>
      </c>
      <c r="D466" s="239">
        <v>42111</v>
      </c>
      <c r="E466" s="242">
        <v>85.89</v>
      </c>
      <c r="F466" s="242">
        <v>7.44</v>
      </c>
      <c r="G466" s="242">
        <v>6.17</v>
      </c>
      <c r="H466" s="243">
        <f t="shared" si="16"/>
        <v>99.5</v>
      </c>
      <c r="I466" s="244">
        <v>0.85499999999999998</v>
      </c>
      <c r="J466" s="238" t="s">
        <v>379</v>
      </c>
      <c r="L466" s="236"/>
    </row>
    <row r="467" spans="1:12">
      <c r="A467" s="241">
        <f t="shared" si="15"/>
        <v>464</v>
      </c>
      <c r="B467" s="245" t="s">
        <v>841</v>
      </c>
      <c r="C467" s="239">
        <v>42111</v>
      </c>
      <c r="D467" s="239">
        <v>42116</v>
      </c>
      <c r="E467" s="242">
        <v>85.94</v>
      </c>
      <c r="F467" s="242">
        <v>7.71</v>
      </c>
      <c r="G467" s="242">
        <v>5.85</v>
      </c>
      <c r="H467" s="243">
        <f t="shared" si="16"/>
        <v>99.499999999999986</v>
      </c>
      <c r="I467" s="244">
        <v>0.86</v>
      </c>
      <c r="J467" s="238" t="s">
        <v>379</v>
      </c>
      <c r="L467" s="236"/>
    </row>
    <row r="468" spans="1:12">
      <c r="A468" s="241">
        <f t="shared" si="15"/>
        <v>465</v>
      </c>
      <c r="B468" s="245" t="s">
        <v>842</v>
      </c>
      <c r="C468" s="239">
        <v>42114</v>
      </c>
      <c r="D468" s="239">
        <v>42116</v>
      </c>
      <c r="E468" s="242">
        <v>85.97</v>
      </c>
      <c r="F468" s="242">
        <v>8.07</v>
      </c>
      <c r="G468" s="242">
        <v>5.46</v>
      </c>
      <c r="H468" s="243">
        <f t="shared" si="16"/>
        <v>99.499999999999986</v>
      </c>
      <c r="I468" s="244">
        <v>0.86</v>
      </c>
      <c r="J468" s="238" t="s">
        <v>379</v>
      </c>
      <c r="L468" s="236"/>
    </row>
    <row r="469" spans="1:12">
      <c r="A469" s="241">
        <f t="shared" si="15"/>
        <v>466</v>
      </c>
      <c r="B469" s="245" t="s">
        <v>843</v>
      </c>
      <c r="C469" s="239">
        <v>42115</v>
      </c>
      <c r="D469" s="239">
        <v>42116</v>
      </c>
      <c r="E469" s="242">
        <v>86.01</v>
      </c>
      <c r="F469" s="242">
        <v>8.1199999999999992</v>
      </c>
      <c r="G469" s="242">
        <v>5.37</v>
      </c>
      <c r="H469" s="243">
        <f t="shared" si="16"/>
        <v>99.500000000000014</v>
      </c>
      <c r="I469" s="244">
        <v>0.85799999999999998</v>
      </c>
      <c r="J469" s="238" t="s">
        <v>379</v>
      </c>
      <c r="L469" s="236"/>
    </row>
    <row r="470" spans="1:12">
      <c r="A470" s="241">
        <f t="shared" si="15"/>
        <v>467</v>
      </c>
      <c r="B470" s="245" t="s">
        <v>844</v>
      </c>
      <c r="C470" s="239">
        <v>42116</v>
      </c>
      <c r="D470" s="239">
        <v>42116</v>
      </c>
      <c r="E470" s="242">
        <v>85.8</v>
      </c>
      <c r="F470" s="242">
        <v>8.3000000000000007</v>
      </c>
      <c r="G470" s="242">
        <v>5.39</v>
      </c>
      <c r="H470" s="243">
        <f t="shared" si="16"/>
        <v>99.49</v>
      </c>
      <c r="I470" s="244">
        <v>0.85899999999999999</v>
      </c>
      <c r="J470" s="238" t="s">
        <v>379</v>
      </c>
      <c r="L470" s="236"/>
    </row>
    <row r="471" spans="1:12">
      <c r="A471" s="241">
        <f t="shared" si="15"/>
        <v>468</v>
      </c>
      <c r="B471" s="245" t="s">
        <v>845</v>
      </c>
      <c r="C471" s="239">
        <v>42116</v>
      </c>
      <c r="D471" s="239">
        <v>42122</v>
      </c>
      <c r="E471" s="242">
        <v>86.25</v>
      </c>
      <c r="F471" s="242">
        <v>7.95</v>
      </c>
      <c r="G471" s="242">
        <v>5.3</v>
      </c>
      <c r="H471" s="243">
        <f t="shared" si="16"/>
        <v>99.5</v>
      </c>
      <c r="I471" s="244">
        <v>0.85799999999999998</v>
      </c>
      <c r="J471" s="238" t="s">
        <v>379</v>
      </c>
      <c r="L471" s="236"/>
    </row>
    <row r="472" spans="1:12">
      <c r="A472" s="241">
        <f t="shared" si="15"/>
        <v>469</v>
      </c>
      <c r="B472" s="245" t="s">
        <v>846</v>
      </c>
      <c r="C472" s="239">
        <v>42117</v>
      </c>
      <c r="D472" s="239">
        <v>42122</v>
      </c>
      <c r="E472" s="242">
        <v>86.65</v>
      </c>
      <c r="F472" s="242">
        <v>7.81</v>
      </c>
      <c r="G472" s="242">
        <v>5.03</v>
      </c>
      <c r="H472" s="243">
        <f t="shared" si="16"/>
        <v>99.490000000000009</v>
      </c>
      <c r="I472" s="244">
        <v>0.85899999999999999</v>
      </c>
      <c r="J472" s="238" t="s">
        <v>379</v>
      </c>
      <c r="L472" s="236"/>
    </row>
    <row r="473" spans="1:12">
      <c r="A473" s="241">
        <f t="shared" si="15"/>
        <v>470</v>
      </c>
      <c r="B473" s="245" t="s">
        <v>847</v>
      </c>
      <c r="C473" s="239">
        <v>42118</v>
      </c>
      <c r="D473" s="239">
        <v>42122</v>
      </c>
      <c r="E473" s="242">
        <v>87.21</v>
      </c>
      <c r="F473" s="242">
        <v>7.19</v>
      </c>
      <c r="G473" s="242">
        <v>5.09</v>
      </c>
      <c r="H473" s="243">
        <f t="shared" si="16"/>
        <v>99.49</v>
      </c>
      <c r="I473" s="244">
        <v>0.85899999999999999</v>
      </c>
      <c r="J473" s="238" t="s">
        <v>379</v>
      </c>
      <c r="L473" s="236"/>
    </row>
    <row r="474" spans="1:12">
      <c r="A474" s="241">
        <f t="shared" si="15"/>
        <v>471</v>
      </c>
      <c r="B474" s="245" t="s">
        <v>848</v>
      </c>
      <c r="C474" s="239">
        <v>42119</v>
      </c>
      <c r="D474" s="239">
        <v>42122</v>
      </c>
      <c r="E474" s="242">
        <v>86.69</v>
      </c>
      <c r="F474" s="242">
        <v>7.35</v>
      </c>
      <c r="G474" s="242">
        <v>5.46</v>
      </c>
      <c r="H474" s="243">
        <f t="shared" si="16"/>
        <v>99.499999999999986</v>
      </c>
      <c r="I474" s="244">
        <v>0.85799999999999998</v>
      </c>
      <c r="J474" s="238" t="s">
        <v>379</v>
      </c>
      <c r="L474" s="236"/>
    </row>
    <row r="475" spans="1:12">
      <c r="A475" s="241">
        <f t="shared" si="15"/>
        <v>472</v>
      </c>
      <c r="B475" s="245" t="s">
        <v>849</v>
      </c>
      <c r="C475" s="239">
        <v>42120</v>
      </c>
      <c r="D475" s="239">
        <v>42122</v>
      </c>
      <c r="E475" s="242">
        <v>87.03</v>
      </c>
      <c r="F475" s="242">
        <v>7.52</v>
      </c>
      <c r="G475" s="242">
        <v>4.9400000000000004</v>
      </c>
      <c r="H475" s="243">
        <f t="shared" si="16"/>
        <v>99.49</v>
      </c>
      <c r="I475" s="244">
        <v>0.85899999999999999</v>
      </c>
      <c r="J475" s="238" t="s">
        <v>379</v>
      </c>
      <c r="L475" s="236"/>
    </row>
    <row r="476" spans="1:12">
      <c r="A476" s="241">
        <f t="shared" si="15"/>
        <v>473</v>
      </c>
      <c r="B476" s="245" t="s">
        <v>850</v>
      </c>
      <c r="C476" s="239">
        <v>42121</v>
      </c>
      <c r="D476" s="239">
        <v>42122</v>
      </c>
      <c r="E476" s="242">
        <v>87.12</v>
      </c>
      <c r="F476" s="242">
        <v>7.56</v>
      </c>
      <c r="G476" s="242">
        <v>4.82</v>
      </c>
      <c r="H476" s="243">
        <f t="shared" si="16"/>
        <v>99.5</v>
      </c>
      <c r="I476" s="244">
        <v>0.85799999999999998</v>
      </c>
      <c r="J476" s="238" t="s">
        <v>379</v>
      </c>
      <c r="L476" s="236"/>
    </row>
    <row r="477" spans="1:12">
      <c r="A477" s="241">
        <f t="shared" si="15"/>
        <v>474</v>
      </c>
      <c r="B477" s="245" t="s">
        <v>851</v>
      </c>
      <c r="C477" s="239">
        <v>42122</v>
      </c>
      <c r="D477" s="239">
        <v>42122</v>
      </c>
      <c r="E477" s="242">
        <v>87.02</v>
      </c>
      <c r="F477" s="242">
        <v>7.32</v>
      </c>
      <c r="G477" s="242">
        <v>5.15</v>
      </c>
      <c r="H477" s="243">
        <f t="shared" si="16"/>
        <v>99.490000000000009</v>
      </c>
      <c r="I477" s="244">
        <v>0.85799999999999998</v>
      </c>
      <c r="J477" s="238" t="s">
        <v>379</v>
      </c>
      <c r="L477" s="236"/>
    </row>
    <row r="478" spans="1:12">
      <c r="A478" s="241">
        <f t="shared" si="15"/>
        <v>475</v>
      </c>
      <c r="B478" s="245" t="s">
        <v>852</v>
      </c>
      <c r="C478" s="239">
        <v>42157</v>
      </c>
      <c r="D478" s="239">
        <v>42163</v>
      </c>
      <c r="E478" s="242">
        <v>86.08</v>
      </c>
      <c r="F478" s="242">
        <v>7.04</v>
      </c>
      <c r="G478" s="242">
        <v>6.38</v>
      </c>
      <c r="H478" s="243">
        <f>SUM(E478:G478)</f>
        <v>99.5</v>
      </c>
      <c r="I478" s="244">
        <v>0.85699999999999998</v>
      </c>
      <c r="J478" s="238" t="s">
        <v>379</v>
      </c>
      <c r="L478" s="236"/>
    </row>
    <row r="479" spans="1:12">
      <c r="A479" s="241">
        <f t="shared" si="15"/>
        <v>476</v>
      </c>
      <c r="B479" s="245" t="s">
        <v>853</v>
      </c>
      <c r="C479" s="239">
        <v>42161</v>
      </c>
      <c r="D479" s="239">
        <v>42163</v>
      </c>
      <c r="E479" s="242">
        <v>87.22</v>
      </c>
      <c r="F479" s="242">
        <v>7.22</v>
      </c>
      <c r="G479" s="242">
        <v>5.0599999999999996</v>
      </c>
      <c r="H479" s="243">
        <f>SUM(E479:G479)</f>
        <v>99.5</v>
      </c>
      <c r="I479" s="244">
        <v>0.85699999999999998</v>
      </c>
      <c r="J479" s="238" t="s">
        <v>379</v>
      </c>
      <c r="L479" s="236"/>
    </row>
    <row r="480" spans="1:12">
      <c r="A480" s="241">
        <f t="shared" si="15"/>
        <v>477</v>
      </c>
      <c r="B480" s="245" t="s">
        <v>854</v>
      </c>
      <c r="C480" s="239">
        <v>42162</v>
      </c>
      <c r="D480" s="239">
        <v>42163</v>
      </c>
      <c r="E480" s="242">
        <v>87.38</v>
      </c>
      <c r="F480" s="242">
        <v>6.92</v>
      </c>
      <c r="G480" s="242">
        <v>5.2</v>
      </c>
      <c r="H480" s="243">
        <f>SUM(E480:G480)</f>
        <v>99.5</v>
      </c>
      <c r="I480" s="244">
        <v>0.85699999999999998</v>
      </c>
      <c r="J480" s="238" t="s">
        <v>379</v>
      </c>
      <c r="L480" s="236"/>
    </row>
    <row r="481" spans="1:12">
      <c r="A481" s="241">
        <f t="shared" si="15"/>
        <v>478</v>
      </c>
      <c r="B481" s="245" t="s">
        <v>855</v>
      </c>
      <c r="C481" s="239">
        <v>42163</v>
      </c>
      <c r="D481" s="239">
        <v>42167</v>
      </c>
      <c r="E481" s="242">
        <v>87.96</v>
      </c>
      <c r="F481" s="242">
        <v>6.46</v>
      </c>
      <c r="G481" s="242">
        <v>5.09</v>
      </c>
      <c r="H481" s="243">
        <f t="shared" si="16"/>
        <v>99.509999999999991</v>
      </c>
      <c r="I481" s="244">
        <v>0.85799999999999998</v>
      </c>
      <c r="J481" s="238" t="s">
        <v>379</v>
      </c>
      <c r="L481" s="236"/>
    </row>
    <row r="482" spans="1:12">
      <c r="A482" s="241">
        <f t="shared" si="15"/>
        <v>479</v>
      </c>
      <c r="B482" s="245" t="s">
        <v>856</v>
      </c>
      <c r="C482" s="239">
        <v>42164</v>
      </c>
      <c r="D482" s="239">
        <v>42167</v>
      </c>
      <c r="E482" s="242">
        <v>88.1</v>
      </c>
      <c r="F482" s="242">
        <v>6.64</v>
      </c>
      <c r="G482" s="242">
        <v>4.76</v>
      </c>
      <c r="H482" s="243">
        <f t="shared" si="16"/>
        <v>99.5</v>
      </c>
      <c r="I482" s="244">
        <v>0.85699999999999998</v>
      </c>
      <c r="J482" s="238" t="s">
        <v>379</v>
      </c>
      <c r="L482" s="236"/>
    </row>
    <row r="483" spans="1:12">
      <c r="A483" s="241">
        <f t="shared" si="15"/>
        <v>480</v>
      </c>
      <c r="B483" s="245" t="s">
        <v>857</v>
      </c>
      <c r="C483" s="239">
        <v>42165</v>
      </c>
      <c r="D483" s="239">
        <v>42167</v>
      </c>
      <c r="E483" s="242">
        <v>88.31</v>
      </c>
      <c r="F483" s="242">
        <v>6.47</v>
      </c>
      <c r="G483" s="242">
        <v>4.72</v>
      </c>
      <c r="H483" s="243">
        <f t="shared" si="16"/>
        <v>99.5</v>
      </c>
      <c r="I483" s="244">
        <v>0.85699999999999998</v>
      </c>
      <c r="J483" s="238" t="s">
        <v>379</v>
      </c>
      <c r="L483" s="236"/>
    </row>
    <row r="484" spans="1:12">
      <c r="A484" s="241">
        <f t="shared" si="15"/>
        <v>481</v>
      </c>
      <c r="B484" s="245" t="s">
        <v>858</v>
      </c>
      <c r="C484" s="239">
        <v>42165</v>
      </c>
      <c r="D484" s="239">
        <v>42167</v>
      </c>
      <c r="E484" s="242">
        <v>87.4</v>
      </c>
      <c r="F484" s="242">
        <v>6.59</v>
      </c>
      <c r="G484" s="242">
        <v>5.51</v>
      </c>
      <c r="H484" s="243">
        <f t="shared" si="16"/>
        <v>99.500000000000014</v>
      </c>
      <c r="I484" s="244">
        <v>0.85699999999999998</v>
      </c>
      <c r="J484" s="238" t="s">
        <v>379</v>
      </c>
      <c r="L484" s="236"/>
    </row>
    <row r="485" spans="1:12">
      <c r="A485" s="241">
        <f t="shared" si="15"/>
        <v>482</v>
      </c>
      <c r="B485" s="245" t="s">
        <v>859</v>
      </c>
      <c r="C485" s="239">
        <v>42166</v>
      </c>
      <c r="D485" s="239">
        <v>42167</v>
      </c>
      <c r="E485" s="242">
        <v>88.46</v>
      </c>
      <c r="F485" s="242">
        <v>6.24</v>
      </c>
      <c r="G485" s="242">
        <v>4.8</v>
      </c>
      <c r="H485" s="243">
        <f t="shared" si="16"/>
        <v>99.499999999999986</v>
      </c>
      <c r="I485" s="244">
        <v>0.85699999999999998</v>
      </c>
      <c r="J485" s="238" t="s">
        <v>379</v>
      </c>
      <c r="L485" s="236"/>
    </row>
    <row r="486" spans="1:12">
      <c r="A486" s="241">
        <f t="shared" si="15"/>
        <v>483</v>
      </c>
      <c r="B486" s="245" t="s">
        <v>860</v>
      </c>
      <c r="C486" s="239">
        <v>42167</v>
      </c>
      <c r="D486" s="239">
        <v>42171</v>
      </c>
      <c r="E486" s="242">
        <v>88.17</v>
      </c>
      <c r="F486" s="242">
        <v>6.07</v>
      </c>
      <c r="G486" s="242">
        <v>5.26</v>
      </c>
      <c r="H486" s="243">
        <f t="shared" si="16"/>
        <v>99.500000000000014</v>
      </c>
      <c r="I486" s="244">
        <v>0.85799999999999998</v>
      </c>
      <c r="J486" s="238" t="s">
        <v>379</v>
      </c>
      <c r="L486" s="236"/>
    </row>
    <row r="487" spans="1:12">
      <c r="A487" s="241">
        <f t="shared" si="15"/>
        <v>484</v>
      </c>
      <c r="B487" s="245" t="s">
        <v>861</v>
      </c>
      <c r="C487" s="239">
        <v>42168</v>
      </c>
      <c r="D487" s="239">
        <v>42171</v>
      </c>
      <c r="E487" s="242">
        <v>89.27</v>
      </c>
      <c r="F487" s="242">
        <v>5.56</v>
      </c>
      <c r="G487" s="242">
        <v>4.68</v>
      </c>
      <c r="H487" s="243">
        <f t="shared" si="16"/>
        <v>99.509999999999991</v>
      </c>
      <c r="I487" s="244">
        <v>0.85899999999999999</v>
      </c>
      <c r="J487" s="238" t="s">
        <v>379</v>
      </c>
      <c r="L487" s="236"/>
    </row>
    <row r="488" spans="1:12">
      <c r="A488" s="241">
        <f t="shared" si="15"/>
        <v>485</v>
      </c>
      <c r="B488" s="245" t="s">
        <v>862</v>
      </c>
      <c r="C488" s="239">
        <v>42169</v>
      </c>
      <c r="D488" s="239">
        <v>42171</v>
      </c>
      <c r="E488" s="242">
        <v>88.84</v>
      </c>
      <c r="F488" s="242">
        <v>5.61</v>
      </c>
      <c r="G488" s="242">
        <v>5.05</v>
      </c>
      <c r="H488" s="243">
        <f t="shared" si="16"/>
        <v>99.5</v>
      </c>
      <c r="I488" s="244">
        <v>0.85799999999999998</v>
      </c>
      <c r="J488" s="238" t="s">
        <v>379</v>
      </c>
      <c r="L488" s="236"/>
    </row>
    <row r="489" spans="1:12">
      <c r="A489" s="241">
        <f t="shared" si="15"/>
        <v>486</v>
      </c>
      <c r="B489" s="245" t="s">
        <v>863</v>
      </c>
      <c r="C489" s="239">
        <v>42170</v>
      </c>
      <c r="D489" s="239">
        <v>42171</v>
      </c>
      <c r="E489" s="242">
        <v>88.7</v>
      </c>
      <c r="F489" s="242">
        <v>5.53</v>
      </c>
      <c r="G489" s="242">
        <v>5.26</v>
      </c>
      <c r="H489" s="243">
        <f t="shared" si="16"/>
        <v>99.490000000000009</v>
      </c>
      <c r="I489" s="244">
        <v>0.85799999999999998</v>
      </c>
      <c r="J489" s="238" t="s">
        <v>379</v>
      </c>
      <c r="L489" s="236"/>
    </row>
    <row r="490" spans="1:12">
      <c r="A490" s="241">
        <f t="shared" si="15"/>
        <v>487</v>
      </c>
      <c r="B490" s="245" t="s">
        <v>864</v>
      </c>
      <c r="C490" s="239">
        <v>42171</v>
      </c>
      <c r="D490" s="239">
        <v>42171</v>
      </c>
      <c r="E490" s="242">
        <v>88.42</v>
      </c>
      <c r="F490" s="242">
        <v>5.65</v>
      </c>
      <c r="G490" s="242">
        <v>5.43</v>
      </c>
      <c r="H490" s="243">
        <f t="shared" si="16"/>
        <v>99.5</v>
      </c>
      <c r="I490" s="244">
        <v>0.85799999999999998</v>
      </c>
      <c r="J490" s="238" t="s">
        <v>379</v>
      </c>
      <c r="L490" s="236"/>
    </row>
    <row r="491" spans="1:12">
      <c r="A491" s="241">
        <f t="shared" si="15"/>
        <v>488</v>
      </c>
      <c r="B491" s="245" t="s">
        <v>865</v>
      </c>
      <c r="C491" s="239">
        <v>42171</v>
      </c>
      <c r="D491" s="239">
        <v>42174</v>
      </c>
      <c r="E491" s="242">
        <v>88.65</v>
      </c>
      <c r="F491" s="242">
        <v>5.57</v>
      </c>
      <c r="G491" s="242">
        <v>5.29</v>
      </c>
      <c r="H491" s="243">
        <f t="shared" si="16"/>
        <v>99.51</v>
      </c>
      <c r="I491" s="244">
        <v>0.85799999999999998</v>
      </c>
      <c r="J491" s="238" t="s">
        <v>379</v>
      </c>
      <c r="L491" s="236"/>
    </row>
    <row r="492" spans="1:12">
      <c r="A492" s="241">
        <f t="shared" si="15"/>
        <v>489</v>
      </c>
      <c r="B492" s="245" t="s">
        <v>866</v>
      </c>
      <c r="C492" s="239">
        <v>42172</v>
      </c>
      <c r="D492" s="239">
        <v>42174</v>
      </c>
      <c r="E492" s="242">
        <v>82.45</v>
      </c>
      <c r="F492" s="242">
        <v>12.42</v>
      </c>
      <c r="G492" s="242">
        <v>4.63</v>
      </c>
      <c r="H492" s="243">
        <f t="shared" si="16"/>
        <v>99.5</v>
      </c>
      <c r="I492" s="244">
        <v>0.85499999999999998</v>
      </c>
      <c r="J492" s="238" t="s">
        <v>379</v>
      </c>
      <c r="L492" s="236"/>
    </row>
    <row r="493" spans="1:12">
      <c r="A493" s="241">
        <f t="shared" si="15"/>
        <v>490</v>
      </c>
      <c r="B493" s="245" t="s">
        <v>867</v>
      </c>
      <c r="C493" s="239">
        <v>42173</v>
      </c>
      <c r="D493" s="239">
        <v>42174</v>
      </c>
      <c r="E493" s="242">
        <v>81.819999999999993</v>
      </c>
      <c r="F493" s="242">
        <v>12.55</v>
      </c>
      <c r="G493" s="242">
        <v>5.13</v>
      </c>
      <c r="H493" s="243">
        <f t="shared" si="16"/>
        <v>99.499999999999986</v>
      </c>
      <c r="I493" s="244">
        <v>0.85499999999999998</v>
      </c>
      <c r="J493" s="238" t="s">
        <v>379</v>
      </c>
      <c r="L493" s="236"/>
    </row>
    <row r="494" spans="1:12">
      <c r="A494" s="241">
        <f t="shared" si="15"/>
        <v>491</v>
      </c>
      <c r="B494" s="245" t="s">
        <v>868</v>
      </c>
      <c r="C494" s="239">
        <v>42174</v>
      </c>
      <c r="D494" s="239">
        <v>42177</v>
      </c>
      <c r="E494" s="242">
        <v>83</v>
      </c>
      <c r="F494" s="242">
        <v>11.69</v>
      </c>
      <c r="G494" s="242">
        <v>4.82</v>
      </c>
      <c r="H494" s="243">
        <f t="shared" si="16"/>
        <v>99.509999999999991</v>
      </c>
      <c r="I494" s="244">
        <v>0.85499999999999998</v>
      </c>
      <c r="J494" s="238" t="s">
        <v>379</v>
      </c>
      <c r="L494" s="236"/>
    </row>
    <row r="495" spans="1:12">
      <c r="A495" s="241">
        <f t="shared" si="15"/>
        <v>492</v>
      </c>
      <c r="B495" s="245" t="s">
        <v>869</v>
      </c>
      <c r="C495" s="239">
        <v>42176</v>
      </c>
      <c r="D495" s="239">
        <v>42177</v>
      </c>
      <c r="E495" s="242">
        <v>83.16</v>
      </c>
      <c r="F495" s="242">
        <v>11.45</v>
      </c>
      <c r="G495" s="242">
        <v>4.8899999999999997</v>
      </c>
      <c r="H495" s="243">
        <f t="shared" si="16"/>
        <v>99.5</v>
      </c>
      <c r="I495" s="244">
        <v>0.85499999999999998</v>
      </c>
      <c r="J495" s="238" t="s">
        <v>379</v>
      </c>
      <c r="L495" s="236"/>
    </row>
    <row r="496" spans="1:12">
      <c r="A496" s="241">
        <f t="shared" si="15"/>
        <v>493</v>
      </c>
      <c r="B496" s="245" t="s">
        <v>870</v>
      </c>
      <c r="C496" s="239">
        <v>42177</v>
      </c>
      <c r="D496" s="239">
        <v>42177</v>
      </c>
      <c r="E496" s="242">
        <v>84.22</v>
      </c>
      <c r="F496" s="242">
        <v>9.94</v>
      </c>
      <c r="G496" s="242">
        <v>5.34</v>
      </c>
      <c r="H496" s="243">
        <f t="shared" si="16"/>
        <v>99.5</v>
      </c>
      <c r="I496" s="244">
        <v>0.85399999999999998</v>
      </c>
      <c r="J496" s="238" t="s">
        <v>379</v>
      </c>
      <c r="L496" s="236"/>
    </row>
    <row r="497" spans="1:12">
      <c r="A497" s="241">
        <f t="shared" si="15"/>
        <v>494</v>
      </c>
      <c r="B497" s="245" t="s">
        <v>871</v>
      </c>
      <c r="C497" s="239">
        <v>42178</v>
      </c>
      <c r="D497" s="239">
        <v>42178</v>
      </c>
      <c r="E497" s="242">
        <v>85.02</v>
      </c>
      <c r="F497" s="242">
        <v>8.89</v>
      </c>
      <c r="G497" s="242">
        <v>5.6</v>
      </c>
      <c r="H497" s="243">
        <f t="shared" si="16"/>
        <v>99.509999999999991</v>
      </c>
      <c r="I497" s="244">
        <v>0.85399999999999998</v>
      </c>
      <c r="J497" s="238" t="s">
        <v>379</v>
      </c>
      <c r="L497" s="236"/>
    </row>
    <row r="498" spans="1:12">
      <c r="A498" s="241">
        <f t="shared" si="15"/>
        <v>495</v>
      </c>
      <c r="B498" s="245" t="s">
        <v>872</v>
      </c>
      <c r="C498" s="239">
        <v>42179</v>
      </c>
      <c r="D498" s="239">
        <v>42179</v>
      </c>
      <c r="E498" s="242">
        <v>86.65</v>
      </c>
      <c r="F498" s="242">
        <v>7.75</v>
      </c>
      <c r="G498" s="242">
        <v>5.0999999999999996</v>
      </c>
      <c r="H498" s="243">
        <f t="shared" si="16"/>
        <v>99.5</v>
      </c>
      <c r="I498" s="244">
        <v>0.85599999999999998</v>
      </c>
      <c r="J498" s="238" t="s">
        <v>379</v>
      </c>
      <c r="L498" s="236"/>
    </row>
    <row r="499" spans="1:12">
      <c r="A499" s="241">
        <f t="shared" si="15"/>
        <v>496</v>
      </c>
      <c r="B499" s="245" t="s">
        <v>873</v>
      </c>
      <c r="C499" s="239">
        <v>42179</v>
      </c>
      <c r="D499" s="239">
        <v>42181</v>
      </c>
      <c r="E499" s="242">
        <v>87.17</v>
      </c>
      <c r="F499" s="242">
        <v>7</v>
      </c>
      <c r="G499" s="242">
        <v>5.34</v>
      </c>
      <c r="H499" s="243">
        <f t="shared" si="16"/>
        <v>99.51</v>
      </c>
      <c r="I499" s="244">
        <v>0.85699999999999998</v>
      </c>
      <c r="J499" s="238" t="s">
        <v>379</v>
      </c>
      <c r="L499" s="236"/>
    </row>
    <row r="500" spans="1:12">
      <c r="A500" s="241">
        <f t="shared" si="15"/>
        <v>497</v>
      </c>
      <c r="B500" s="245" t="s">
        <v>874</v>
      </c>
      <c r="C500" s="239">
        <v>42180</v>
      </c>
      <c r="D500" s="239">
        <v>42181</v>
      </c>
      <c r="E500" s="242">
        <v>87.49</v>
      </c>
      <c r="F500" s="242">
        <v>6.12</v>
      </c>
      <c r="G500" s="242">
        <v>5.88</v>
      </c>
      <c r="H500" s="243">
        <f t="shared" si="16"/>
        <v>99.49</v>
      </c>
      <c r="I500" s="244">
        <v>0.85599999999999998</v>
      </c>
      <c r="J500" s="238" t="s">
        <v>379</v>
      </c>
      <c r="L500" s="236"/>
    </row>
    <row r="501" spans="1:12">
      <c r="A501" s="241">
        <f t="shared" si="15"/>
        <v>498</v>
      </c>
      <c r="B501" s="245" t="s">
        <v>875</v>
      </c>
      <c r="C501" s="239">
        <v>42181</v>
      </c>
      <c r="D501" s="239">
        <v>42184</v>
      </c>
      <c r="E501" s="242">
        <v>87.47</v>
      </c>
      <c r="F501" s="242">
        <v>5.52</v>
      </c>
      <c r="G501" s="242">
        <v>6.51</v>
      </c>
      <c r="H501" s="243">
        <f t="shared" si="16"/>
        <v>99.5</v>
      </c>
      <c r="I501" s="244">
        <v>0.85699999999999998</v>
      </c>
      <c r="J501" s="238" t="s">
        <v>379</v>
      </c>
      <c r="L501" s="236"/>
    </row>
    <row r="502" spans="1:12">
      <c r="A502" s="241">
        <f t="shared" si="15"/>
        <v>499</v>
      </c>
      <c r="B502" s="245" t="s">
        <v>876</v>
      </c>
      <c r="C502" s="239">
        <v>42183</v>
      </c>
      <c r="D502" s="239">
        <v>42184</v>
      </c>
      <c r="E502" s="242">
        <v>88.02</v>
      </c>
      <c r="F502" s="242">
        <v>6.02</v>
      </c>
      <c r="G502" s="242">
        <v>5.46</v>
      </c>
      <c r="H502" s="243">
        <f t="shared" si="16"/>
        <v>99.499999999999986</v>
      </c>
      <c r="I502" s="244">
        <v>0.85799999999999998</v>
      </c>
      <c r="J502" s="238" t="s">
        <v>379</v>
      </c>
      <c r="L502" s="236"/>
    </row>
    <row r="503" spans="1:12">
      <c r="A503" s="241">
        <f t="shared" si="15"/>
        <v>500</v>
      </c>
      <c r="B503" s="245" t="s">
        <v>877</v>
      </c>
      <c r="C503" s="239">
        <v>42183</v>
      </c>
      <c r="D503" s="239">
        <v>42184</v>
      </c>
      <c r="E503" s="242">
        <v>88.32</v>
      </c>
      <c r="F503" s="242">
        <v>5.85</v>
      </c>
      <c r="G503" s="242">
        <v>5.33</v>
      </c>
      <c r="H503" s="243">
        <f t="shared" si="16"/>
        <v>99.499999999999986</v>
      </c>
      <c r="I503" s="244">
        <v>0.85599999999999998</v>
      </c>
      <c r="J503" s="238" t="s">
        <v>379</v>
      </c>
      <c r="L503" s="236"/>
    </row>
    <row r="504" spans="1:12">
      <c r="A504" s="241">
        <f t="shared" si="15"/>
        <v>501</v>
      </c>
      <c r="B504" s="245" t="s">
        <v>878</v>
      </c>
      <c r="C504" s="239">
        <v>42185</v>
      </c>
      <c r="D504" s="239">
        <v>42186</v>
      </c>
      <c r="E504" s="242">
        <v>88.98</v>
      </c>
      <c r="F504" s="242">
        <v>5.37</v>
      </c>
      <c r="G504" s="242">
        <v>5.15</v>
      </c>
      <c r="H504" s="243">
        <f t="shared" si="16"/>
        <v>99.500000000000014</v>
      </c>
      <c r="I504" s="244">
        <v>0.85799999999999998</v>
      </c>
      <c r="J504" s="238" t="s">
        <v>379</v>
      </c>
      <c r="L504" s="236"/>
    </row>
    <row r="505" spans="1:12">
      <c r="A505" s="241">
        <f t="shared" si="15"/>
        <v>502</v>
      </c>
      <c r="B505" s="245" t="s">
        <v>879</v>
      </c>
      <c r="C505" s="239">
        <v>42186</v>
      </c>
      <c r="D505" s="239">
        <v>42187</v>
      </c>
      <c r="E505" s="242">
        <v>88.35</v>
      </c>
      <c r="F505" s="242">
        <v>5.89</v>
      </c>
      <c r="G505" s="242">
        <v>5.26</v>
      </c>
      <c r="H505" s="243">
        <f t="shared" si="16"/>
        <v>99.5</v>
      </c>
      <c r="I505" s="244">
        <v>0.85699999999999998</v>
      </c>
      <c r="J505" s="238" t="s">
        <v>379</v>
      </c>
      <c r="L505" s="236"/>
    </row>
    <row r="506" spans="1:12">
      <c r="A506" s="241">
        <f t="shared" si="15"/>
        <v>503</v>
      </c>
      <c r="B506" s="245" t="s">
        <v>880</v>
      </c>
      <c r="C506" s="239">
        <v>42187</v>
      </c>
      <c r="D506" s="239">
        <v>42187</v>
      </c>
      <c r="E506" s="242">
        <v>88.17</v>
      </c>
      <c r="F506" s="242">
        <v>5.57</v>
      </c>
      <c r="G506" s="242">
        <v>5.76</v>
      </c>
      <c r="H506" s="243">
        <f t="shared" si="16"/>
        <v>99.500000000000014</v>
      </c>
      <c r="I506" s="244">
        <v>0.85599999999999998</v>
      </c>
      <c r="J506" s="238" t="s">
        <v>379</v>
      </c>
      <c r="L506" s="236"/>
    </row>
    <row r="507" spans="1:12">
      <c r="A507" s="241">
        <f t="shared" si="15"/>
        <v>504</v>
      </c>
      <c r="B507" s="245" t="s">
        <v>881</v>
      </c>
      <c r="C507" s="239">
        <v>42188</v>
      </c>
      <c r="D507" s="239">
        <v>42188</v>
      </c>
      <c r="E507" s="242">
        <v>87.93</v>
      </c>
      <c r="F507" s="242">
        <v>6.34</v>
      </c>
      <c r="G507" s="242">
        <v>5.23</v>
      </c>
      <c r="H507" s="243">
        <f t="shared" si="16"/>
        <v>99.500000000000014</v>
      </c>
      <c r="I507" s="244">
        <v>0.85799999999999998</v>
      </c>
      <c r="J507" s="238" t="s">
        <v>379</v>
      </c>
      <c r="L507" s="236"/>
    </row>
    <row r="508" spans="1:12">
      <c r="A508" s="241">
        <f t="shared" si="15"/>
        <v>505</v>
      </c>
      <c r="B508" s="245" t="s">
        <v>882</v>
      </c>
      <c r="C508" s="239">
        <v>42189</v>
      </c>
      <c r="D508" s="239">
        <v>42191</v>
      </c>
      <c r="E508" s="242">
        <v>87.66</v>
      </c>
      <c r="F508" s="242">
        <v>5.96</v>
      </c>
      <c r="G508" s="242">
        <v>5.87</v>
      </c>
      <c r="H508" s="243">
        <f t="shared" si="16"/>
        <v>99.49</v>
      </c>
      <c r="I508" s="244">
        <v>0.85799999999999998</v>
      </c>
      <c r="J508" s="238" t="s">
        <v>379</v>
      </c>
      <c r="L508" s="236"/>
    </row>
    <row r="509" spans="1:12">
      <c r="A509" s="241">
        <f t="shared" si="15"/>
        <v>506</v>
      </c>
      <c r="B509" s="245" t="s">
        <v>883</v>
      </c>
      <c r="C509" s="239">
        <v>42189</v>
      </c>
      <c r="D509" s="239">
        <v>42191</v>
      </c>
      <c r="E509" s="242">
        <v>88.41</v>
      </c>
      <c r="F509" s="242">
        <v>5.94</v>
      </c>
      <c r="G509" s="242">
        <v>5.14</v>
      </c>
      <c r="H509" s="243">
        <f t="shared" si="16"/>
        <v>99.49</v>
      </c>
      <c r="I509" s="244">
        <v>0.85799999999999998</v>
      </c>
      <c r="J509" s="238" t="s">
        <v>379</v>
      </c>
      <c r="L509" s="236"/>
    </row>
    <row r="510" spans="1:12">
      <c r="A510" s="241">
        <f t="shared" si="15"/>
        <v>507</v>
      </c>
      <c r="B510" s="245" t="s">
        <v>884</v>
      </c>
      <c r="C510" s="239">
        <v>42190</v>
      </c>
      <c r="D510" s="239">
        <v>42189</v>
      </c>
      <c r="E510" s="242">
        <v>88.33</v>
      </c>
      <c r="F510" s="242">
        <v>5.6</v>
      </c>
      <c r="G510" s="242">
        <v>5.56</v>
      </c>
      <c r="H510" s="243">
        <f t="shared" si="16"/>
        <v>99.49</v>
      </c>
      <c r="I510" s="244">
        <v>0.85799999999999998</v>
      </c>
      <c r="J510" s="238" t="s">
        <v>379</v>
      </c>
      <c r="L510" s="236"/>
    </row>
    <row r="511" spans="1:12">
      <c r="A511" s="241">
        <f t="shared" si="15"/>
        <v>508</v>
      </c>
      <c r="B511" s="245" t="s">
        <v>885</v>
      </c>
      <c r="C511" s="239">
        <v>42191</v>
      </c>
      <c r="D511" s="239">
        <v>42192</v>
      </c>
      <c r="E511" s="242">
        <v>88.17</v>
      </c>
      <c r="F511" s="242">
        <v>5.48</v>
      </c>
      <c r="G511" s="242">
        <v>5.84</v>
      </c>
      <c r="H511" s="243">
        <f t="shared" si="16"/>
        <v>99.490000000000009</v>
      </c>
      <c r="I511" s="244">
        <v>0.85699999999999998</v>
      </c>
      <c r="J511" s="238" t="s">
        <v>379</v>
      </c>
      <c r="L511" s="236"/>
    </row>
    <row r="512" spans="1:12">
      <c r="A512" s="241">
        <f t="shared" si="15"/>
        <v>509</v>
      </c>
      <c r="B512" s="245" t="s">
        <v>886</v>
      </c>
      <c r="C512" s="239">
        <v>42192</v>
      </c>
      <c r="D512" s="239">
        <v>42193</v>
      </c>
      <c r="E512" s="242">
        <v>87.86</v>
      </c>
      <c r="F512" s="242">
        <v>5.42</v>
      </c>
      <c r="G512" s="242">
        <v>6.22</v>
      </c>
      <c r="H512" s="243">
        <f t="shared" si="16"/>
        <v>99.5</v>
      </c>
      <c r="I512" s="244">
        <v>0.85699999999999998</v>
      </c>
      <c r="J512" s="238" t="s">
        <v>379</v>
      </c>
      <c r="L512" s="236"/>
    </row>
    <row r="513" spans="1:12">
      <c r="A513" s="241">
        <f t="shared" si="15"/>
        <v>510</v>
      </c>
      <c r="B513" s="245" t="s">
        <v>887</v>
      </c>
      <c r="C513" s="239">
        <v>42193</v>
      </c>
      <c r="D513" s="239">
        <v>42193</v>
      </c>
      <c r="E513" s="242">
        <v>87.97</v>
      </c>
      <c r="F513" s="242">
        <v>6.24</v>
      </c>
      <c r="G513" s="242">
        <v>5.29</v>
      </c>
      <c r="H513" s="243">
        <f t="shared" si="16"/>
        <v>99.5</v>
      </c>
      <c r="I513" s="244">
        <v>0.85699999999999998</v>
      </c>
      <c r="J513" s="238" t="s">
        <v>379</v>
      </c>
      <c r="L513" s="236"/>
    </row>
    <row r="514" spans="1:12">
      <c r="A514" s="241">
        <f t="shared" si="15"/>
        <v>511</v>
      </c>
      <c r="B514" s="245" t="s">
        <v>888</v>
      </c>
      <c r="C514" s="239">
        <v>42194</v>
      </c>
      <c r="D514" s="239">
        <v>42194</v>
      </c>
      <c r="E514" s="242">
        <v>87.86</v>
      </c>
      <c r="F514" s="242">
        <v>6.04</v>
      </c>
      <c r="G514" s="242">
        <v>5.6</v>
      </c>
      <c r="H514" s="243">
        <f>SUM(E514:G514)</f>
        <v>99.5</v>
      </c>
      <c r="I514" s="244">
        <v>0.85699999999999998</v>
      </c>
      <c r="J514" s="238" t="s">
        <v>379</v>
      </c>
      <c r="L514" s="236"/>
    </row>
    <row r="515" spans="1:12">
      <c r="A515" s="241">
        <f t="shared" si="15"/>
        <v>512</v>
      </c>
      <c r="B515" s="245" t="s">
        <v>889</v>
      </c>
      <c r="C515" s="239">
        <v>42195</v>
      </c>
      <c r="D515" s="239">
        <v>42199</v>
      </c>
      <c r="E515" s="242">
        <v>88.08</v>
      </c>
      <c r="F515" s="242">
        <v>5.9</v>
      </c>
      <c r="G515" s="242">
        <v>5.52</v>
      </c>
      <c r="H515" s="243">
        <f t="shared" si="16"/>
        <v>99.5</v>
      </c>
      <c r="I515" s="244">
        <v>0.85699999999999998</v>
      </c>
      <c r="J515" s="238" t="s">
        <v>379</v>
      </c>
      <c r="L515" s="236"/>
    </row>
    <row r="516" spans="1:12">
      <c r="A516" s="241">
        <f t="shared" si="15"/>
        <v>513</v>
      </c>
      <c r="B516" s="245" t="s">
        <v>890</v>
      </c>
      <c r="C516" s="239">
        <v>42196</v>
      </c>
      <c r="D516" s="239">
        <v>42199</v>
      </c>
      <c r="E516" s="242">
        <v>88.19</v>
      </c>
      <c r="F516" s="242">
        <v>5.95</v>
      </c>
      <c r="G516" s="242">
        <v>5.36</v>
      </c>
      <c r="H516" s="243">
        <f t="shared" si="16"/>
        <v>99.5</v>
      </c>
      <c r="I516" s="244">
        <v>0.85599999999999998</v>
      </c>
      <c r="J516" s="238" t="s">
        <v>379</v>
      </c>
      <c r="L516" s="236"/>
    </row>
    <row r="517" spans="1:12">
      <c r="A517" s="241">
        <f t="shared" si="15"/>
        <v>514</v>
      </c>
      <c r="B517" s="245" t="s">
        <v>891</v>
      </c>
      <c r="C517" s="239">
        <v>42196</v>
      </c>
      <c r="D517" s="239">
        <v>42199</v>
      </c>
      <c r="E517" s="242">
        <v>88.32</v>
      </c>
      <c r="F517" s="242">
        <v>5.99</v>
      </c>
      <c r="G517" s="242">
        <v>5.19</v>
      </c>
      <c r="H517" s="243">
        <f t="shared" si="16"/>
        <v>99.499999999999986</v>
      </c>
      <c r="I517" s="244">
        <v>0.85599999999999998</v>
      </c>
      <c r="J517" s="238" t="s">
        <v>379</v>
      </c>
      <c r="L517" s="236"/>
    </row>
    <row r="518" spans="1:12">
      <c r="A518" s="241">
        <f t="shared" ref="A518:A581" si="17">A517+1</f>
        <v>515</v>
      </c>
      <c r="B518" s="245" t="s">
        <v>892</v>
      </c>
      <c r="C518" s="239">
        <v>42197</v>
      </c>
      <c r="D518" s="239">
        <v>42199</v>
      </c>
      <c r="E518" s="242">
        <v>87.93</v>
      </c>
      <c r="F518" s="242">
        <v>6.45</v>
      </c>
      <c r="G518" s="242">
        <v>5.12</v>
      </c>
      <c r="H518" s="243">
        <f t="shared" si="16"/>
        <v>99.500000000000014</v>
      </c>
      <c r="I518" s="244">
        <v>0.85599999999999998</v>
      </c>
      <c r="J518" s="238" t="s">
        <v>379</v>
      </c>
      <c r="L518" s="236"/>
    </row>
    <row r="519" spans="1:12">
      <c r="A519" s="241">
        <f t="shared" si="17"/>
        <v>516</v>
      </c>
      <c r="B519" s="245" t="s">
        <v>893</v>
      </c>
      <c r="C519" s="239">
        <v>42198</v>
      </c>
      <c r="D519" s="239">
        <v>42199</v>
      </c>
      <c r="E519" s="242">
        <v>87.83</v>
      </c>
      <c r="F519" s="242">
        <v>6.22</v>
      </c>
      <c r="G519" s="242">
        <v>5.46</v>
      </c>
      <c r="H519" s="243">
        <f t="shared" si="16"/>
        <v>99.509999999999991</v>
      </c>
      <c r="I519" s="244">
        <v>0.85499999999999998</v>
      </c>
      <c r="J519" s="238" t="s">
        <v>379</v>
      </c>
      <c r="L519" s="236"/>
    </row>
    <row r="520" spans="1:12">
      <c r="A520" s="241">
        <f t="shared" si="17"/>
        <v>517</v>
      </c>
      <c r="B520" s="245" t="s">
        <v>894</v>
      </c>
      <c r="C520" s="239">
        <v>42199</v>
      </c>
      <c r="D520" s="239">
        <v>42201</v>
      </c>
      <c r="E520" s="242">
        <v>87.93</v>
      </c>
      <c r="F520" s="242">
        <v>6.03</v>
      </c>
      <c r="G520" s="242">
        <v>5.54</v>
      </c>
      <c r="H520" s="243">
        <f t="shared" si="16"/>
        <v>99.500000000000014</v>
      </c>
      <c r="I520" s="244">
        <v>0.85399999999999998</v>
      </c>
      <c r="J520" s="238" t="s">
        <v>379</v>
      </c>
      <c r="L520" s="236"/>
    </row>
    <row r="521" spans="1:12">
      <c r="A521" s="241">
        <f t="shared" si="17"/>
        <v>518</v>
      </c>
      <c r="B521" s="245" t="s">
        <v>895</v>
      </c>
      <c r="C521" s="239">
        <v>42200</v>
      </c>
      <c r="D521" s="239">
        <v>42201</v>
      </c>
      <c r="E521" s="242">
        <v>88.01</v>
      </c>
      <c r="F521" s="242">
        <v>5.78</v>
      </c>
      <c r="G521" s="242">
        <v>5.71</v>
      </c>
      <c r="H521" s="243">
        <f t="shared" si="16"/>
        <v>99.5</v>
      </c>
      <c r="I521" s="244">
        <v>0.85599999999999998</v>
      </c>
      <c r="J521" s="238" t="s">
        <v>379</v>
      </c>
      <c r="L521" s="236"/>
    </row>
    <row r="522" spans="1:12">
      <c r="A522" s="241">
        <f t="shared" si="17"/>
        <v>519</v>
      </c>
      <c r="B522" s="245" t="s">
        <v>896</v>
      </c>
      <c r="C522" s="239">
        <v>42201</v>
      </c>
      <c r="D522" s="239">
        <v>42201</v>
      </c>
      <c r="E522" s="242">
        <v>88.31</v>
      </c>
      <c r="F522" s="242">
        <v>5.61</v>
      </c>
      <c r="G522" s="242">
        <v>5.58</v>
      </c>
      <c r="H522" s="243">
        <f t="shared" si="16"/>
        <v>99.5</v>
      </c>
      <c r="I522" s="244">
        <v>0.85699999999999998</v>
      </c>
      <c r="J522" s="238" t="s">
        <v>379</v>
      </c>
      <c r="L522" s="236"/>
    </row>
    <row r="523" spans="1:12">
      <c r="A523" s="241">
        <f t="shared" si="17"/>
        <v>520</v>
      </c>
      <c r="B523" s="245" t="s">
        <v>897</v>
      </c>
      <c r="C523" s="239">
        <v>42203</v>
      </c>
      <c r="D523" s="239">
        <v>42207</v>
      </c>
      <c r="E523" s="242">
        <v>88.34</v>
      </c>
      <c r="F523" s="242">
        <v>5.54</v>
      </c>
      <c r="G523" s="242">
        <v>5.62</v>
      </c>
      <c r="H523" s="243">
        <f t="shared" si="16"/>
        <v>99.500000000000014</v>
      </c>
      <c r="I523" s="244">
        <v>0.85599999999999998</v>
      </c>
      <c r="J523" s="238" t="s">
        <v>379</v>
      </c>
      <c r="L523" s="236"/>
    </row>
    <row r="524" spans="1:12">
      <c r="A524" s="241">
        <f t="shared" si="17"/>
        <v>521</v>
      </c>
      <c r="B524" s="245" t="s">
        <v>898</v>
      </c>
      <c r="C524" s="239">
        <v>42204</v>
      </c>
      <c r="D524" s="239">
        <v>42207</v>
      </c>
      <c r="E524" s="242">
        <v>88.33</v>
      </c>
      <c r="F524" s="242">
        <v>5.23</v>
      </c>
      <c r="G524" s="242">
        <v>5.94</v>
      </c>
      <c r="H524" s="243">
        <f t="shared" si="16"/>
        <v>99.5</v>
      </c>
      <c r="I524" s="244">
        <v>0.85699999999999998</v>
      </c>
      <c r="J524" s="238" t="s">
        <v>379</v>
      </c>
      <c r="L524" s="236"/>
    </row>
    <row r="525" spans="1:12">
      <c r="A525" s="241">
        <f t="shared" si="17"/>
        <v>522</v>
      </c>
      <c r="B525" s="245" t="s">
        <v>899</v>
      </c>
      <c r="C525" s="239">
        <v>42205</v>
      </c>
      <c r="D525" s="239">
        <v>42207</v>
      </c>
      <c r="E525" s="242">
        <v>89.18</v>
      </c>
      <c r="F525" s="242">
        <v>4.9800000000000004</v>
      </c>
      <c r="G525" s="242">
        <v>5.35</v>
      </c>
      <c r="H525" s="243">
        <f t="shared" si="16"/>
        <v>99.51</v>
      </c>
      <c r="I525" s="244">
        <v>0.85699999999999998</v>
      </c>
      <c r="J525" s="238" t="s">
        <v>379</v>
      </c>
      <c r="L525" s="236"/>
    </row>
    <row r="526" spans="1:12">
      <c r="A526" s="241">
        <f t="shared" si="17"/>
        <v>523</v>
      </c>
      <c r="B526" s="245" t="s">
        <v>900</v>
      </c>
      <c r="C526" s="239">
        <v>42206</v>
      </c>
      <c r="D526" s="239">
        <v>42207</v>
      </c>
      <c r="E526" s="242">
        <v>88.37</v>
      </c>
      <c r="F526" s="242">
        <v>4.8600000000000003</v>
      </c>
      <c r="G526" s="242">
        <v>6.26</v>
      </c>
      <c r="H526" s="243">
        <f t="shared" si="16"/>
        <v>99.490000000000009</v>
      </c>
      <c r="I526" s="244">
        <v>0.85499999999999998</v>
      </c>
      <c r="J526" s="238" t="s">
        <v>379</v>
      </c>
      <c r="L526" s="236"/>
    </row>
    <row r="527" spans="1:12">
      <c r="A527" s="241">
        <f t="shared" si="17"/>
        <v>524</v>
      </c>
      <c r="B527" s="245" t="s">
        <v>901</v>
      </c>
      <c r="C527" s="239">
        <v>42207</v>
      </c>
      <c r="D527" s="239">
        <v>42209</v>
      </c>
      <c r="E527" s="242">
        <v>88.76</v>
      </c>
      <c r="F527" s="242">
        <v>4.96</v>
      </c>
      <c r="G527" s="242">
        <v>5.78</v>
      </c>
      <c r="H527" s="243">
        <f t="shared" si="16"/>
        <v>99.5</v>
      </c>
      <c r="I527" s="244">
        <v>0.85599999999999998</v>
      </c>
      <c r="J527" s="238" t="s">
        <v>379</v>
      </c>
      <c r="L527" s="236"/>
    </row>
    <row r="528" spans="1:12">
      <c r="A528" s="241">
        <f t="shared" si="17"/>
        <v>525</v>
      </c>
      <c r="B528" s="245" t="s">
        <v>902</v>
      </c>
      <c r="C528" s="239">
        <v>42208</v>
      </c>
      <c r="D528" s="239">
        <v>42209</v>
      </c>
      <c r="E528" s="242">
        <v>88.98</v>
      </c>
      <c r="F528" s="242">
        <v>4.8499999999999996</v>
      </c>
      <c r="G528" s="242">
        <v>5.68</v>
      </c>
      <c r="H528" s="243">
        <f t="shared" ref="H528:H591" si="18">SUM(E528:G528)</f>
        <v>99.509999999999991</v>
      </c>
      <c r="I528" s="244">
        <v>0.85599999999999998</v>
      </c>
      <c r="J528" s="238" t="s">
        <v>379</v>
      </c>
      <c r="L528" s="236"/>
    </row>
    <row r="529" spans="1:12">
      <c r="A529" s="241">
        <f t="shared" si="17"/>
        <v>526</v>
      </c>
      <c r="B529" s="245" t="s">
        <v>903</v>
      </c>
      <c r="C529" s="239">
        <v>42208</v>
      </c>
      <c r="D529" s="239">
        <v>42209</v>
      </c>
      <c r="E529" s="242">
        <v>89.16</v>
      </c>
      <c r="F529" s="242">
        <v>4.95</v>
      </c>
      <c r="G529" s="242">
        <v>5.39</v>
      </c>
      <c r="H529" s="243">
        <f t="shared" si="18"/>
        <v>99.5</v>
      </c>
      <c r="I529" s="244">
        <v>0.85799999999999998</v>
      </c>
      <c r="J529" s="238" t="s">
        <v>379</v>
      </c>
      <c r="L529" s="236"/>
    </row>
    <row r="530" spans="1:12">
      <c r="A530" s="241">
        <f t="shared" si="17"/>
        <v>527</v>
      </c>
      <c r="B530" s="245" t="s">
        <v>904</v>
      </c>
      <c r="C530" s="239">
        <v>42209</v>
      </c>
      <c r="D530" s="239">
        <v>42212</v>
      </c>
      <c r="E530" s="242">
        <v>88.48</v>
      </c>
      <c r="F530" s="242">
        <v>5.31</v>
      </c>
      <c r="G530" s="242">
        <v>5.71</v>
      </c>
      <c r="H530" s="243">
        <f t="shared" si="18"/>
        <v>99.5</v>
      </c>
      <c r="I530" s="244">
        <v>0.85699999999999998</v>
      </c>
      <c r="J530" s="238" t="s">
        <v>379</v>
      </c>
      <c r="L530" s="236"/>
    </row>
    <row r="531" spans="1:12">
      <c r="A531" s="241">
        <f t="shared" si="17"/>
        <v>528</v>
      </c>
      <c r="B531" s="245" t="s">
        <v>905</v>
      </c>
      <c r="C531" s="239">
        <v>42210</v>
      </c>
      <c r="D531" s="239">
        <v>42212</v>
      </c>
      <c r="E531" s="242">
        <v>88.2</v>
      </c>
      <c r="F531" s="242">
        <v>5.53</v>
      </c>
      <c r="G531" s="242">
        <v>5.78</v>
      </c>
      <c r="H531" s="243">
        <f t="shared" si="18"/>
        <v>99.51</v>
      </c>
      <c r="I531" s="244">
        <v>0.85699999999999998</v>
      </c>
      <c r="J531" s="238" t="s">
        <v>379</v>
      </c>
      <c r="L531" s="236"/>
    </row>
    <row r="532" spans="1:12">
      <c r="A532" s="241">
        <f t="shared" si="17"/>
        <v>529</v>
      </c>
      <c r="B532" s="245" t="s">
        <v>906</v>
      </c>
      <c r="C532" s="239">
        <v>42211</v>
      </c>
      <c r="D532" s="239">
        <v>42212</v>
      </c>
      <c r="E532" s="242">
        <v>88.64</v>
      </c>
      <c r="F532" s="242">
        <v>5.53</v>
      </c>
      <c r="G532" s="242">
        <v>5.33</v>
      </c>
      <c r="H532" s="243">
        <f t="shared" si="18"/>
        <v>99.5</v>
      </c>
      <c r="I532" s="244">
        <v>0.85699999999999998</v>
      </c>
      <c r="J532" s="238" t="s">
        <v>379</v>
      </c>
      <c r="L532" s="236"/>
    </row>
    <row r="533" spans="1:12">
      <c r="A533" s="241">
        <f t="shared" si="17"/>
        <v>530</v>
      </c>
      <c r="B533" s="245" t="s">
        <v>907</v>
      </c>
      <c r="C533" s="239">
        <v>42212</v>
      </c>
      <c r="D533" s="239">
        <v>42213</v>
      </c>
      <c r="E533" s="242">
        <v>88.39</v>
      </c>
      <c r="F533" s="242">
        <v>5.68</v>
      </c>
      <c r="G533" s="242">
        <v>5.43</v>
      </c>
      <c r="H533" s="243">
        <f t="shared" si="18"/>
        <v>99.5</v>
      </c>
      <c r="I533" s="244">
        <v>0.85399999999999998</v>
      </c>
      <c r="J533" s="238" t="s">
        <v>379</v>
      </c>
      <c r="L533" s="236"/>
    </row>
    <row r="534" spans="1:12">
      <c r="A534" s="241">
        <f t="shared" si="17"/>
        <v>531</v>
      </c>
      <c r="B534" s="245" t="s">
        <v>908</v>
      </c>
      <c r="C534" s="239">
        <v>42213</v>
      </c>
      <c r="D534" s="239">
        <v>42213</v>
      </c>
      <c r="E534" s="242">
        <v>88.3</v>
      </c>
      <c r="F534" s="242">
        <v>5.66</v>
      </c>
      <c r="G534" s="242">
        <v>5.54</v>
      </c>
      <c r="H534" s="243">
        <f t="shared" si="18"/>
        <v>99.5</v>
      </c>
      <c r="I534" s="244">
        <v>0.85399999999999998</v>
      </c>
      <c r="J534" s="238" t="s">
        <v>379</v>
      </c>
      <c r="L534" s="236"/>
    </row>
    <row r="535" spans="1:12">
      <c r="A535" s="241">
        <f t="shared" si="17"/>
        <v>532</v>
      </c>
      <c r="B535" s="245" t="s">
        <v>909</v>
      </c>
      <c r="C535" s="239">
        <v>42214</v>
      </c>
      <c r="D535" s="239">
        <v>42215</v>
      </c>
      <c r="E535" s="242">
        <v>88.14</v>
      </c>
      <c r="F535" s="242">
        <v>5.68</v>
      </c>
      <c r="G535" s="242">
        <v>5.68</v>
      </c>
      <c r="H535" s="243">
        <f t="shared" si="18"/>
        <v>99.5</v>
      </c>
      <c r="I535" s="244">
        <v>0.85399999999999998</v>
      </c>
      <c r="J535" s="238" t="s">
        <v>379</v>
      </c>
      <c r="L535" s="236"/>
    </row>
    <row r="536" spans="1:12">
      <c r="A536" s="241">
        <f t="shared" si="17"/>
        <v>533</v>
      </c>
      <c r="B536" s="245" t="s">
        <v>910</v>
      </c>
      <c r="C536" s="239">
        <v>42214</v>
      </c>
      <c r="D536" s="239">
        <v>42215</v>
      </c>
      <c r="E536" s="242">
        <v>88.32</v>
      </c>
      <c r="F536" s="242">
        <v>5.67</v>
      </c>
      <c r="G536" s="242">
        <v>5.51</v>
      </c>
      <c r="H536" s="243">
        <f t="shared" si="18"/>
        <v>99.5</v>
      </c>
      <c r="I536" s="244">
        <v>0.85399999999999998</v>
      </c>
      <c r="J536" s="238" t="s">
        <v>379</v>
      </c>
      <c r="L536" s="236"/>
    </row>
    <row r="537" spans="1:12">
      <c r="A537" s="241">
        <f t="shared" si="17"/>
        <v>534</v>
      </c>
      <c r="B537" s="245" t="s">
        <v>911</v>
      </c>
      <c r="C537" s="239">
        <v>42215</v>
      </c>
      <c r="D537" s="239">
        <v>42219</v>
      </c>
      <c r="E537" s="242">
        <v>87.97</v>
      </c>
      <c r="F537" s="242">
        <v>5.52</v>
      </c>
      <c r="G537" s="242">
        <v>6.01</v>
      </c>
      <c r="H537" s="243">
        <f t="shared" si="18"/>
        <v>99.5</v>
      </c>
      <c r="I537" s="244">
        <v>0.85499999999999998</v>
      </c>
      <c r="J537" s="238" t="s">
        <v>379</v>
      </c>
      <c r="L537" s="236"/>
    </row>
    <row r="538" spans="1:12">
      <c r="A538" s="241">
        <f t="shared" si="17"/>
        <v>535</v>
      </c>
      <c r="B538" s="245" t="s">
        <v>912</v>
      </c>
      <c r="C538" s="239">
        <v>42216</v>
      </c>
      <c r="D538" s="239">
        <v>42219</v>
      </c>
      <c r="E538" s="242">
        <v>88.2</v>
      </c>
      <c r="F538" s="242">
        <v>5.66</v>
      </c>
      <c r="G538" s="242">
        <v>5.65</v>
      </c>
      <c r="H538" s="243">
        <f t="shared" si="18"/>
        <v>99.51</v>
      </c>
      <c r="I538" s="244">
        <v>0.85499999999999998</v>
      </c>
      <c r="J538" s="238" t="s">
        <v>379</v>
      </c>
      <c r="L538" s="236"/>
    </row>
    <row r="539" spans="1:12">
      <c r="A539" s="241">
        <f t="shared" si="17"/>
        <v>536</v>
      </c>
      <c r="B539" s="245" t="s">
        <v>913</v>
      </c>
      <c r="C539" s="239">
        <v>42217</v>
      </c>
      <c r="D539" s="239">
        <v>42219</v>
      </c>
      <c r="E539" s="242">
        <v>88.32</v>
      </c>
      <c r="F539" s="242">
        <v>5.5</v>
      </c>
      <c r="G539" s="242">
        <v>5.68</v>
      </c>
      <c r="H539" s="243">
        <f t="shared" si="18"/>
        <v>99.5</v>
      </c>
      <c r="I539" s="244">
        <v>0.85399999999999998</v>
      </c>
      <c r="J539" s="238" t="s">
        <v>379</v>
      </c>
      <c r="L539" s="236"/>
    </row>
    <row r="540" spans="1:12">
      <c r="A540" s="241">
        <f t="shared" si="17"/>
        <v>537</v>
      </c>
      <c r="B540" s="245" t="s">
        <v>914</v>
      </c>
      <c r="C540" s="239">
        <v>42218</v>
      </c>
      <c r="D540" s="239">
        <v>42219</v>
      </c>
      <c r="E540" s="242">
        <v>88.48</v>
      </c>
      <c r="F540" s="242">
        <v>5.12</v>
      </c>
      <c r="G540" s="242">
        <v>5.91</v>
      </c>
      <c r="H540" s="243">
        <f t="shared" si="18"/>
        <v>99.51</v>
      </c>
      <c r="I540" s="244">
        <v>0.85599999999999998</v>
      </c>
      <c r="J540" s="238" t="s">
        <v>379</v>
      </c>
      <c r="L540" s="236"/>
    </row>
    <row r="541" spans="1:12">
      <c r="A541" s="241">
        <f t="shared" si="17"/>
        <v>538</v>
      </c>
      <c r="B541" s="245" t="s">
        <v>915</v>
      </c>
      <c r="C541" s="239">
        <v>42219</v>
      </c>
      <c r="D541" s="239">
        <v>42219</v>
      </c>
      <c r="E541" s="242">
        <v>88.21</v>
      </c>
      <c r="F541" s="242">
        <v>4.93</v>
      </c>
      <c r="G541" s="242">
        <v>6.36</v>
      </c>
      <c r="H541" s="243">
        <f t="shared" si="18"/>
        <v>99.499999999999986</v>
      </c>
      <c r="I541" s="244">
        <v>0.85499999999999998</v>
      </c>
      <c r="J541" s="238" t="s">
        <v>379</v>
      </c>
      <c r="L541" s="236"/>
    </row>
    <row r="542" spans="1:12">
      <c r="A542" s="241">
        <f t="shared" si="17"/>
        <v>539</v>
      </c>
      <c r="B542" s="245" t="s">
        <v>916</v>
      </c>
      <c r="C542" s="239">
        <v>42220</v>
      </c>
      <c r="D542" s="239">
        <v>42221</v>
      </c>
      <c r="E542" s="242">
        <v>88.54</v>
      </c>
      <c r="F542" s="242">
        <v>5.04</v>
      </c>
      <c r="G542" s="242">
        <v>5.92</v>
      </c>
      <c r="H542" s="243">
        <f t="shared" si="18"/>
        <v>99.500000000000014</v>
      </c>
      <c r="I542" s="244">
        <v>0.85499999999999998</v>
      </c>
      <c r="J542" s="238" t="s">
        <v>379</v>
      </c>
      <c r="L542" s="236"/>
    </row>
    <row r="543" spans="1:12">
      <c r="A543" s="241">
        <f t="shared" si="17"/>
        <v>540</v>
      </c>
      <c r="B543" s="245" t="s">
        <v>917</v>
      </c>
      <c r="C543" s="239">
        <v>42220</v>
      </c>
      <c r="D543" s="239">
        <v>42221</v>
      </c>
      <c r="E543" s="242">
        <v>88.78</v>
      </c>
      <c r="F543" s="242">
        <v>5.3</v>
      </c>
      <c r="G543" s="242">
        <v>5.42</v>
      </c>
      <c r="H543" s="243">
        <f t="shared" si="18"/>
        <v>99.5</v>
      </c>
      <c r="I543" s="244">
        <v>0.85699999999999998</v>
      </c>
      <c r="J543" s="238" t="s">
        <v>379</v>
      </c>
      <c r="L543" s="236"/>
    </row>
    <row r="544" spans="1:12">
      <c r="A544" s="241">
        <f t="shared" si="17"/>
        <v>541</v>
      </c>
      <c r="B544" s="245" t="s">
        <v>918</v>
      </c>
      <c r="C544" s="239">
        <v>42221</v>
      </c>
      <c r="D544" s="239">
        <v>42223</v>
      </c>
      <c r="E544" s="242">
        <v>88.45</v>
      </c>
      <c r="F544" s="242">
        <v>5.26</v>
      </c>
      <c r="G544" s="242">
        <v>5.8</v>
      </c>
      <c r="H544" s="243">
        <f t="shared" si="18"/>
        <v>99.51</v>
      </c>
      <c r="I544" s="244">
        <v>0.85599999999999998</v>
      </c>
      <c r="J544" s="238" t="s">
        <v>379</v>
      </c>
      <c r="L544" s="236"/>
    </row>
    <row r="545" spans="1:12">
      <c r="A545" s="241">
        <f t="shared" si="17"/>
        <v>542</v>
      </c>
      <c r="B545" s="245" t="s">
        <v>919</v>
      </c>
      <c r="C545" s="239">
        <v>42222</v>
      </c>
      <c r="D545" s="239">
        <v>42223</v>
      </c>
      <c r="E545" s="242">
        <v>88.19</v>
      </c>
      <c r="F545" s="242">
        <v>5.3</v>
      </c>
      <c r="G545" s="242">
        <v>6.01</v>
      </c>
      <c r="H545" s="243">
        <f t="shared" si="18"/>
        <v>99.5</v>
      </c>
      <c r="I545" s="244">
        <v>0.85499999999999998</v>
      </c>
      <c r="J545" s="238" t="s">
        <v>379</v>
      </c>
      <c r="L545" s="236"/>
    </row>
    <row r="546" spans="1:12">
      <c r="A546" s="241">
        <f t="shared" si="17"/>
        <v>543</v>
      </c>
      <c r="B546" s="245" t="s">
        <v>920</v>
      </c>
      <c r="C546" s="239">
        <v>42223</v>
      </c>
      <c r="D546" s="239">
        <v>42223</v>
      </c>
      <c r="E546" s="242">
        <v>88.29</v>
      </c>
      <c r="F546" s="242">
        <v>5.72</v>
      </c>
      <c r="G546" s="242">
        <v>5.49</v>
      </c>
      <c r="H546" s="243">
        <f t="shared" si="18"/>
        <v>99.5</v>
      </c>
      <c r="I546" s="244">
        <v>0.85299999999999998</v>
      </c>
      <c r="J546" s="238" t="s">
        <v>379</v>
      </c>
      <c r="L546" s="236"/>
    </row>
    <row r="547" spans="1:12">
      <c r="A547" s="241">
        <f t="shared" si="17"/>
        <v>544</v>
      </c>
      <c r="B547" s="245" t="s">
        <v>921</v>
      </c>
      <c r="C547" s="239">
        <v>42224</v>
      </c>
      <c r="D547" s="239">
        <v>42228</v>
      </c>
      <c r="E547" s="242">
        <v>87.79</v>
      </c>
      <c r="F547" s="242">
        <v>5.66</v>
      </c>
      <c r="G547" s="242">
        <v>6.05</v>
      </c>
      <c r="H547" s="243">
        <f t="shared" si="18"/>
        <v>99.5</v>
      </c>
      <c r="I547" s="244">
        <v>0.85599999999999998</v>
      </c>
      <c r="J547" s="238" t="s">
        <v>379</v>
      </c>
      <c r="L547" s="236"/>
    </row>
    <row r="548" spans="1:12">
      <c r="A548" s="241">
        <f t="shared" si="17"/>
        <v>545</v>
      </c>
      <c r="B548" s="245" t="s">
        <v>922</v>
      </c>
      <c r="C548" s="239">
        <v>42225</v>
      </c>
      <c r="D548" s="239">
        <v>42228</v>
      </c>
      <c r="E548" s="242">
        <v>88.1</v>
      </c>
      <c r="F548" s="242">
        <v>5.62</v>
      </c>
      <c r="G548" s="242">
        <v>5.78</v>
      </c>
      <c r="H548" s="243">
        <f t="shared" si="18"/>
        <v>99.5</v>
      </c>
      <c r="I548" s="244">
        <v>0.85599999999999998</v>
      </c>
      <c r="J548" s="238" t="s">
        <v>379</v>
      </c>
      <c r="L548" s="236"/>
    </row>
    <row r="549" spans="1:12">
      <c r="A549" s="241">
        <f t="shared" si="17"/>
        <v>546</v>
      </c>
      <c r="B549" s="245" t="s">
        <v>923</v>
      </c>
      <c r="C549" s="239">
        <v>42226</v>
      </c>
      <c r="D549" s="239">
        <v>42228</v>
      </c>
      <c r="E549" s="242">
        <v>87.91</v>
      </c>
      <c r="F549" s="242">
        <v>5.52</v>
      </c>
      <c r="G549" s="242">
        <v>6.07</v>
      </c>
      <c r="H549" s="243">
        <f t="shared" si="18"/>
        <v>99.5</v>
      </c>
      <c r="I549" s="244">
        <v>0.85599999999999998</v>
      </c>
      <c r="J549" s="238" t="s">
        <v>379</v>
      </c>
      <c r="L549" s="236"/>
    </row>
    <row r="550" spans="1:12">
      <c r="A550" s="241">
        <f t="shared" si="17"/>
        <v>547</v>
      </c>
      <c r="B550" s="245" t="s">
        <v>924</v>
      </c>
      <c r="C550" s="239">
        <v>42227</v>
      </c>
      <c r="D550" s="239">
        <v>42228</v>
      </c>
      <c r="E550" s="242">
        <v>88.07</v>
      </c>
      <c r="F550" s="242">
        <v>5.77</v>
      </c>
      <c r="G550" s="242">
        <v>5.67</v>
      </c>
      <c r="H550" s="243">
        <f t="shared" si="18"/>
        <v>99.509999999999991</v>
      </c>
      <c r="I550" s="244">
        <v>0.85599999999999998</v>
      </c>
      <c r="J550" s="238" t="s">
        <v>379</v>
      </c>
      <c r="L550" s="236"/>
    </row>
    <row r="551" spans="1:12">
      <c r="A551" s="241">
        <f t="shared" si="17"/>
        <v>548</v>
      </c>
      <c r="B551" s="245" t="s">
        <v>925</v>
      </c>
      <c r="C551" s="239">
        <v>42227</v>
      </c>
      <c r="D551" s="239">
        <v>42228</v>
      </c>
      <c r="E551" s="242">
        <v>87.73</v>
      </c>
      <c r="F551" s="242">
        <v>5.74</v>
      </c>
      <c r="G551" s="242">
        <v>6.03</v>
      </c>
      <c r="H551" s="243">
        <f t="shared" si="18"/>
        <v>99.5</v>
      </c>
      <c r="I551" s="244">
        <v>0.85599999999999998</v>
      </c>
      <c r="J551" s="238" t="s">
        <v>379</v>
      </c>
      <c r="L551" s="236"/>
    </row>
    <row r="552" spans="1:12">
      <c r="A552" s="241">
        <f t="shared" si="17"/>
        <v>549</v>
      </c>
      <c r="B552" s="245" t="s">
        <v>926</v>
      </c>
      <c r="C552" s="239">
        <v>42232</v>
      </c>
      <c r="D552" s="239">
        <v>42234</v>
      </c>
      <c r="E552" s="242">
        <v>88.18</v>
      </c>
      <c r="F552" s="242">
        <v>5.36</v>
      </c>
      <c r="G552" s="242">
        <v>5.96</v>
      </c>
      <c r="H552" s="243">
        <f t="shared" si="18"/>
        <v>99.5</v>
      </c>
      <c r="I552" s="244">
        <v>0.85399999999999998</v>
      </c>
      <c r="J552" s="238" t="s">
        <v>379</v>
      </c>
      <c r="L552" s="236"/>
    </row>
    <row r="553" spans="1:12">
      <c r="A553" s="241">
        <f t="shared" si="17"/>
        <v>550</v>
      </c>
      <c r="B553" s="245" t="s">
        <v>927</v>
      </c>
      <c r="C553" s="239">
        <v>42233</v>
      </c>
      <c r="D553" s="239">
        <v>42234</v>
      </c>
      <c r="E553" s="242">
        <v>88.11</v>
      </c>
      <c r="F553" s="242">
        <v>5.38</v>
      </c>
      <c r="G553" s="242">
        <v>6.01</v>
      </c>
      <c r="H553" s="243">
        <f t="shared" si="18"/>
        <v>99.5</v>
      </c>
      <c r="I553" s="244">
        <v>0.85399999999999998</v>
      </c>
      <c r="J553" s="238" t="s">
        <v>379</v>
      </c>
      <c r="L553" s="236"/>
    </row>
    <row r="554" spans="1:12">
      <c r="A554" s="241">
        <f t="shared" si="17"/>
        <v>551</v>
      </c>
      <c r="B554" s="245" t="s">
        <v>928</v>
      </c>
      <c r="C554" s="239">
        <v>42233</v>
      </c>
      <c r="D554" s="239">
        <v>42234</v>
      </c>
      <c r="E554" s="242">
        <v>87.77</v>
      </c>
      <c r="F554" s="242">
        <v>5.56</v>
      </c>
      <c r="G554" s="242">
        <v>6.17</v>
      </c>
      <c r="H554" s="243">
        <f t="shared" si="18"/>
        <v>99.5</v>
      </c>
      <c r="I554" s="244">
        <v>0.85399999999999998</v>
      </c>
      <c r="J554" s="238" t="s">
        <v>379</v>
      </c>
      <c r="L554" s="236"/>
    </row>
    <row r="555" spans="1:12">
      <c r="A555" s="241">
        <f t="shared" si="17"/>
        <v>552</v>
      </c>
      <c r="B555" s="245" t="s">
        <v>929</v>
      </c>
      <c r="C555" s="239">
        <v>42234</v>
      </c>
      <c r="D555" s="239">
        <v>42236</v>
      </c>
      <c r="E555" s="242">
        <v>87.88</v>
      </c>
      <c r="F555" s="242">
        <v>5.41</v>
      </c>
      <c r="G555" s="242">
        <v>6.21</v>
      </c>
      <c r="H555" s="243">
        <f>SUM(E555:G555)</f>
        <v>99.499999999999986</v>
      </c>
      <c r="I555" s="244">
        <v>0.85299999999999998</v>
      </c>
      <c r="J555" s="238" t="s">
        <v>379</v>
      </c>
      <c r="L555" s="236"/>
    </row>
    <row r="556" spans="1:12">
      <c r="A556" s="241">
        <f t="shared" si="17"/>
        <v>553</v>
      </c>
      <c r="B556" s="245" t="s">
        <v>930</v>
      </c>
      <c r="C556" s="239">
        <v>42235</v>
      </c>
      <c r="D556" s="239">
        <v>42236</v>
      </c>
      <c r="E556" s="242">
        <v>88.43</v>
      </c>
      <c r="F556" s="242">
        <v>5.44</v>
      </c>
      <c r="G556" s="242">
        <v>5.63</v>
      </c>
      <c r="H556" s="243">
        <f t="shared" si="18"/>
        <v>99.5</v>
      </c>
      <c r="I556" s="244">
        <v>0.85399999999999998</v>
      </c>
      <c r="J556" s="238" t="s">
        <v>379</v>
      </c>
      <c r="L556" s="236"/>
    </row>
    <row r="557" spans="1:12">
      <c r="A557" s="241">
        <f t="shared" si="17"/>
        <v>554</v>
      </c>
      <c r="B557" s="245" t="s">
        <v>931</v>
      </c>
      <c r="C557" s="239">
        <v>42236</v>
      </c>
      <c r="D557" s="239">
        <v>42237</v>
      </c>
      <c r="E557" s="242">
        <v>88.28</v>
      </c>
      <c r="F557" s="242">
        <v>5.36</v>
      </c>
      <c r="G557" s="242">
        <v>5.86</v>
      </c>
      <c r="H557" s="243">
        <f t="shared" si="18"/>
        <v>99.5</v>
      </c>
      <c r="I557" s="244">
        <v>0.85199999999999998</v>
      </c>
      <c r="J557" s="238" t="s">
        <v>379</v>
      </c>
      <c r="L557" s="236"/>
    </row>
    <row r="558" spans="1:12">
      <c r="A558" s="241">
        <f t="shared" si="17"/>
        <v>555</v>
      </c>
      <c r="B558" s="245" t="s">
        <v>932</v>
      </c>
      <c r="C558" s="239">
        <v>42237</v>
      </c>
      <c r="D558" s="239">
        <v>42237</v>
      </c>
      <c r="E558" s="242">
        <v>88</v>
      </c>
      <c r="F558" s="242">
        <v>5.04</v>
      </c>
      <c r="G558" s="242">
        <v>6.46</v>
      </c>
      <c r="H558" s="243">
        <f t="shared" si="18"/>
        <v>99.5</v>
      </c>
      <c r="I558" s="244">
        <v>0.85199999999999998</v>
      </c>
      <c r="J558" s="238" t="s">
        <v>379</v>
      </c>
      <c r="L558" s="236"/>
    </row>
    <row r="559" spans="1:12">
      <c r="A559" s="241">
        <f t="shared" si="17"/>
        <v>556</v>
      </c>
      <c r="B559" s="245" t="s">
        <v>933</v>
      </c>
      <c r="C559" s="239">
        <v>42238</v>
      </c>
      <c r="D559" s="239">
        <v>42241</v>
      </c>
      <c r="E559" s="242">
        <v>88.53</v>
      </c>
      <c r="F559" s="242">
        <v>5.17</v>
      </c>
      <c r="G559" s="242">
        <v>5.8</v>
      </c>
      <c r="H559" s="243">
        <f t="shared" si="18"/>
        <v>99.5</v>
      </c>
      <c r="I559" s="244">
        <v>0.85599999999999998</v>
      </c>
      <c r="J559" s="238" t="s">
        <v>379</v>
      </c>
      <c r="L559" s="236"/>
    </row>
    <row r="560" spans="1:12">
      <c r="A560" s="241">
        <f t="shared" si="17"/>
        <v>557</v>
      </c>
      <c r="B560" s="245" t="s">
        <v>934</v>
      </c>
      <c r="C560" s="239">
        <v>42238</v>
      </c>
      <c r="D560" s="239">
        <v>42241</v>
      </c>
      <c r="E560" s="242">
        <v>88.32</v>
      </c>
      <c r="F560" s="242">
        <v>5.32</v>
      </c>
      <c r="G560" s="242">
        <v>5.86</v>
      </c>
      <c r="H560" s="243">
        <f t="shared" si="18"/>
        <v>99.499999999999986</v>
      </c>
      <c r="I560" s="244">
        <v>0.85499999999999998</v>
      </c>
      <c r="J560" s="238" t="s">
        <v>379</v>
      </c>
      <c r="L560" s="236"/>
    </row>
    <row r="561" spans="1:12">
      <c r="A561" s="241">
        <f t="shared" si="17"/>
        <v>558</v>
      </c>
      <c r="B561" s="245" t="s">
        <v>935</v>
      </c>
      <c r="C561" s="239">
        <v>42239</v>
      </c>
      <c r="D561" s="239">
        <v>42241</v>
      </c>
      <c r="E561" s="242">
        <v>88.48</v>
      </c>
      <c r="F561" s="242">
        <v>5.0199999999999996</v>
      </c>
      <c r="G561" s="242">
        <v>6</v>
      </c>
      <c r="H561" s="243">
        <f t="shared" si="18"/>
        <v>99.5</v>
      </c>
      <c r="I561" s="244">
        <v>0.85</v>
      </c>
      <c r="J561" s="238" t="s">
        <v>379</v>
      </c>
      <c r="L561" s="236"/>
    </row>
    <row r="562" spans="1:12">
      <c r="A562" s="241">
        <f t="shared" si="17"/>
        <v>559</v>
      </c>
      <c r="B562" s="245" t="s">
        <v>936</v>
      </c>
      <c r="C562" s="239">
        <v>42240</v>
      </c>
      <c r="D562" s="239">
        <v>42241</v>
      </c>
      <c r="E562" s="242">
        <v>88.72</v>
      </c>
      <c r="F562" s="242">
        <v>4.7699999999999996</v>
      </c>
      <c r="G562" s="242">
        <v>6.01</v>
      </c>
      <c r="H562" s="243">
        <f t="shared" si="18"/>
        <v>99.5</v>
      </c>
      <c r="I562" s="244">
        <v>0.85499999999999998</v>
      </c>
      <c r="J562" s="238" t="s">
        <v>379</v>
      </c>
      <c r="L562" s="236"/>
    </row>
    <row r="563" spans="1:12">
      <c r="A563" s="241">
        <f t="shared" si="17"/>
        <v>560</v>
      </c>
      <c r="B563" s="245" t="s">
        <v>937</v>
      </c>
      <c r="C563" s="239">
        <v>42241</v>
      </c>
      <c r="D563" s="239">
        <v>42243</v>
      </c>
      <c r="E563" s="242">
        <v>88.72</v>
      </c>
      <c r="F563" s="242">
        <v>4.8499999999999996</v>
      </c>
      <c r="G563" s="242">
        <v>5.93</v>
      </c>
      <c r="H563" s="243">
        <f t="shared" si="18"/>
        <v>99.5</v>
      </c>
      <c r="I563" s="244">
        <v>0.85399999999999998</v>
      </c>
      <c r="J563" s="238" t="s">
        <v>379</v>
      </c>
      <c r="L563" s="236"/>
    </row>
    <row r="564" spans="1:12">
      <c r="A564" s="241">
        <f t="shared" si="17"/>
        <v>561</v>
      </c>
      <c r="B564" s="245" t="s">
        <v>938</v>
      </c>
      <c r="C564" s="239">
        <v>42242</v>
      </c>
      <c r="D564" s="239">
        <v>42243</v>
      </c>
      <c r="E564" s="242">
        <v>88.57</v>
      </c>
      <c r="F564" s="242">
        <v>4.84</v>
      </c>
      <c r="G564" s="242">
        <v>6.09</v>
      </c>
      <c r="H564" s="243">
        <f t="shared" si="18"/>
        <v>99.5</v>
      </c>
      <c r="I564" s="244">
        <v>0.85499999999999998</v>
      </c>
      <c r="J564" s="238" t="s">
        <v>379</v>
      </c>
      <c r="L564" s="236"/>
    </row>
    <row r="565" spans="1:12">
      <c r="A565" s="241">
        <f t="shared" si="17"/>
        <v>562</v>
      </c>
      <c r="B565" s="245" t="s">
        <v>939</v>
      </c>
      <c r="C565" s="239">
        <v>42244</v>
      </c>
      <c r="D565" s="239">
        <v>42247</v>
      </c>
      <c r="E565" s="242">
        <v>87.73</v>
      </c>
      <c r="F565" s="242">
        <v>5.76</v>
      </c>
      <c r="G565" s="242">
        <v>6.01</v>
      </c>
      <c r="H565" s="243">
        <f t="shared" si="18"/>
        <v>99.500000000000014</v>
      </c>
      <c r="I565" s="244">
        <v>0.85499999999999998</v>
      </c>
      <c r="J565" s="238" t="s">
        <v>379</v>
      </c>
      <c r="L565" s="236"/>
    </row>
    <row r="566" spans="1:12">
      <c r="A566" s="241">
        <f t="shared" si="17"/>
        <v>563</v>
      </c>
      <c r="B566" s="245" t="s">
        <v>940</v>
      </c>
      <c r="C566" s="239">
        <v>42245</v>
      </c>
      <c r="D566" s="239">
        <v>42247</v>
      </c>
      <c r="E566" s="242">
        <v>86.76</v>
      </c>
      <c r="F566" s="242">
        <v>6.9</v>
      </c>
      <c r="G566" s="242">
        <v>5.84</v>
      </c>
      <c r="H566" s="243">
        <f t="shared" si="18"/>
        <v>99.500000000000014</v>
      </c>
      <c r="I566" s="244">
        <v>0.85499999999999998</v>
      </c>
      <c r="J566" s="238" t="s">
        <v>379</v>
      </c>
      <c r="L566" s="236"/>
    </row>
    <row r="567" spans="1:12">
      <c r="A567" s="241">
        <f t="shared" si="17"/>
        <v>564</v>
      </c>
      <c r="B567" s="245" t="s">
        <v>941</v>
      </c>
      <c r="C567" s="239">
        <v>42246</v>
      </c>
      <c r="D567" s="239">
        <v>42247</v>
      </c>
      <c r="E567" s="242">
        <v>87.09</v>
      </c>
      <c r="F567" s="242">
        <v>6.48</v>
      </c>
      <c r="G567" s="242">
        <v>5.93</v>
      </c>
      <c r="H567" s="243">
        <f t="shared" si="18"/>
        <v>99.5</v>
      </c>
      <c r="I567" s="244">
        <v>0.85599999999999998</v>
      </c>
      <c r="J567" s="238" t="s">
        <v>379</v>
      </c>
      <c r="L567" s="236"/>
    </row>
    <row r="568" spans="1:12">
      <c r="A568" s="241">
        <f t="shared" si="17"/>
        <v>565</v>
      </c>
      <c r="B568" s="245" t="s">
        <v>942</v>
      </c>
      <c r="C568" s="239">
        <v>42247</v>
      </c>
      <c r="D568" s="239">
        <v>42247</v>
      </c>
      <c r="E568" s="242">
        <v>87.03</v>
      </c>
      <c r="F568" s="242">
        <v>6.47</v>
      </c>
      <c r="G568" s="242">
        <v>6</v>
      </c>
      <c r="H568" s="243">
        <f t="shared" si="18"/>
        <v>99.5</v>
      </c>
      <c r="I568" s="244">
        <v>0.85599999999999998</v>
      </c>
      <c r="J568" s="238" t="s">
        <v>379</v>
      </c>
      <c r="L568" s="236"/>
    </row>
    <row r="569" spans="1:12">
      <c r="A569" s="241">
        <f t="shared" si="17"/>
        <v>566</v>
      </c>
      <c r="B569" s="245" t="s">
        <v>943</v>
      </c>
      <c r="C569" s="239">
        <v>42247</v>
      </c>
      <c r="D569" s="239">
        <v>42250</v>
      </c>
      <c r="E569" s="242">
        <v>87.04</v>
      </c>
      <c r="F569" s="242">
        <v>6.23</v>
      </c>
      <c r="G569" s="242">
        <v>6.23</v>
      </c>
      <c r="H569" s="243">
        <f t="shared" si="18"/>
        <v>99.500000000000014</v>
      </c>
      <c r="I569" s="244">
        <v>0.85399999999999998</v>
      </c>
      <c r="J569" s="238" t="s">
        <v>379</v>
      </c>
      <c r="L569" s="236"/>
    </row>
    <row r="570" spans="1:12">
      <c r="A570" s="241">
        <f t="shared" si="17"/>
        <v>567</v>
      </c>
      <c r="B570" s="245" t="s">
        <v>944</v>
      </c>
      <c r="C570" s="239">
        <v>42248</v>
      </c>
      <c r="D570" s="239">
        <v>42250</v>
      </c>
      <c r="E570" s="242">
        <v>87.16</v>
      </c>
      <c r="F570" s="242">
        <v>6.09</v>
      </c>
      <c r="G570" s="242">
        <v>6.25</v>
      </c>
      <c r="H570" s="243">
        <f t="shared" si="18"/>
        <v>99.5</v>
      </c>
      <c r="I570" s="244">
        <v>0.85599999999999998</v>
      </c>
      <c r="J570" s="238" t="s">
        <v>379</v>
      </c>
      <c r="L570" s="236"/>
    </row>
    <row r="571" spans="1:12">
      <c r="A571" s="241">
        <f t="shared" si="17"/>
        <v>568</v>
      </c>
      <c r="B571" s="245" t="s">
        <v>945</v>
      </c>
      <c r="C571" s="239">
        <v>42249</v>
      </c>
      <c r="D571" s="239">
        <v>42250</v>
      </c>
      <c r="E571" s="242">
        <v>87.09</v>
      </c>
      <c r="F571" s="242">
        <v>6.06</v>
      </c>
      <c r="G571" s="242">
        <v>6.34</v>
      </c>
      <c r="H571" s="243">
        <f t="shared" si="18"/>
        <v>99.490000000000009</v>
      </c>
      <c r="I571" s="244">
        <v>0.85499999999999998</v>
      </c>
      <c r="J571" s="238" t="s">
        <v>379</v>
      </c>
      <c r="L571" s="236"/>
    </row>
    <row r="572" spans="1:12">
      <c r="A572" s="241">
        <f t="shared" si="17"/>
        <v>569</v>
      </c>
      <c r="B572" s="245" t="s">
        <v>946</v>
      </c>
      <c r="C572" s="239">
        <v>42250</v>
      </c>
      <c r="D572" s="239">
        <v>42251</v>
      </c>
      <c r="E572" s="242">
        <v>87.26</v>
      </c>
      <c r="F572" s="242">
        <v>6.01</v>
      </c>
      <c r="G572" s="242">
        <v>6.23</v>
      </c>
      <c r="H572" s="243">
        <f t="shared" si="18"/>
        <v>99.500000000000014</v>
      </c>
      <c r="I572" s="244">
        <v>0.85499999999999998</v>
      </c>
      <c r="J572" s="238" t="s">
        <v>379</v>
      </c>
      <c r="L572" s="236"/>
    </row>
    <row r="573" spans="1:12">
      <c r="A573" s="241">
        <f t="shared" si="17"/>
        <v>570</v>
      </c>
      <c r="B573" s="245" t="s">
        <v>947</v>
      </c>
      <c r="C573" s="239">
        <v>42251</v>
      </c>
      <c r="D573" s="239">
        <v>42255</v>
      </c>
      <c r="E573" s="242">
        <v>86.59</v>
      </c>
      <c r="F573" s="242">
        <v>6.26</v>
      </c>
      <c r="G573" s="242">
        <v>6.65</v>
      </c>
      <c r="H573" s="243">
        <f t="shared" si="18"/>
        <v>99.500000000000014</v>
      </c>
      <c r="I573" s="244">
        <v>0.85399999999999998</v>
      </c>
      <c r="J573" s="238" t="s">
        <v>379</v>
      </c>
      <c r="L573" s="236"/>
    </row>
    <row r="574" spans="1:12">
      <c r="A574" s="241">
        <f t="shared" si="17"/>
        <v>571</v>
      </c>
      <c r="B574" s="245" t="s">
        <v>948</v>
      </c>
      <c r="C574" s="239">
        <v>42252</v>
      </c>
      <c r="D574" s="239">
        <v>42255</v>
      </c>
      <c r="E574" s="242">
        <v>86.94</v>
      </c>
      <c r="F574" s="242">
        <v>6.42</v>
      </c>
      <c r="G574" s="242">
        <v>6.14</v>
      </c>
      <c r="H574" s="243">
        <f t="shared" si="18"/>
        <v>99.5</v>
      </c>
      <c r="I574" s="244">
        <v>0.85399999999999998</v>
      </c>
      <c r="J574" s="238" t="s">
        <v>379</v>
      </c>
      <c r="L574" s="236"/>
    </row>
    <row r="575" spans="1:12">
      <c r="A575" s="241">
        <f t="shared" si="17"/>
        <v>572</v>
      </c>
      <c r="B575" s="245" t="s">
        <v>949</v>
      </c>
      <c r="C575" s="239">
        <v>42253</v>
      </c>
      <c r="D575" s="239">
        <v>42255</v>
      </c>
      <c r="E575" s="242">
        <v>87.04</v>
      </c>
      <c r="F575" s="242">
        <v>6.46</v>
      </c>
      <c r="G575" s="242">
        <v>6</v>
      </c>
      <c r="H575" s="243">
        <f t="shared" si="18"/>
        <v>99.5</v>
      </c>
      <c r="I575" s="244">
        <v>0.85399999999999998</v>
      </c>
      <c r="J575" s="238" t="s">
        <v>379</v>
      </c>
      <c r="L575" s="236"/>
    </row>
    <row r="576" spans="1:12">
      <c r="A576" s="241">
        <f t="shared" si="17"/>
        <v>573</v>
      </c>
      <c r="B576" s="245" t="s">
        <v>950</v>
      </c>
      <c r="C576" s="239">
        <v>42253</v>
      </c>
      <c r="D576" s="239">
        <v>42255</v>
      </c>
      <c r="E576" s="242">
        <v>86.85</v>
      </c>
      <c r="F576" s="242">
        <v>6.02</v>
      </c>
      <c r="G576" s="242">
        <v>6.63</v>
      </c>
      <c r="H576" s="243">
        <f t="shared" si="18"/>
        <v>99.499999999999986</v>
      </c>
      <c r="I576" s="244">
        <v>0.85299999999999998</v>
      </c>
      <c r="J576" s="238" t="s">
        <v>379</v>
      </c>
      <c r="L576" s="236"/>
    </row>
    <row r="577" spans="1:12">
      <c r="A577" s="241">
        <f t="shared" si="17"/>
        <v>574</v>
      </c>
      <c r="B577" s="245" t="s">
        <v>951</v>
      </c>
      <c r="C577" s="239">
        <v>42254</v>
      </c>
      <c r="D577" s="239">
        <v>42256</v>
      </c>
      <c r="E577" s="242">
        <v>87.33</v>
      </c>
      <c r="F577" s="242">
        <v>5.92</v>
      </c>
      <c r="G577" s="242">
        <v>6.25</v>
      </c>
      <c r="H577" s="243">
        <f t="shared" si="18"/>
        <v>99.5</v>
      </c>
      <c r="I577" s="244">
        <v>0.85499999999999998</v>
      </c>
      <c r="J577" s="238" t="s">
        <v>379</v>
      </c>
      <c r="L577" s="236"/>
    </row>
    <row r="578" spans="1:12">
      <c r="A578" s="241">
        <f t="shared" si="17"/>
        <v>575</v>
      </c>
      <c r="B578" s="245" t="s">
        <v>952</v>
      </c>
      <c r="C578" s="239">
        <v>42255</v>
      </c>
      <c r="D578" s="239">
        <v>42256</v>
      </c>
      <c r="E578" s="242">
        <v>87.45</v>
      </c>
      <c r="F578" s="242">
        <v>5.85</v>
      </c>
      <c r="G578" s="242">
        <v>6.21</v>
      </c>
      <c r="H578" s="243">
        <f t="shared" si="18"/>
        <v>99.509999999999991</v>
      </c>
      <c r="I578" s="244">
        <v>0.85399999999999998</v>
      </c>
      <c r="J578" s="238" t="s">
        <v>379</v>
      </c>
      <c r="L578" s="236"/>
    </row>
    <row r="579" spans="1:12">
      <c r="A579" s="241">
        <f t="shared" si="17"/>
        <v>576</v>
      </c>
      <c r="B579" s="245" t="s">
        <v>953</v>
      </c>
      <c r="C579" s="239">
        <v>42256</v>
      </c>
      <c r="D579" s="239">
        <v>42258</v>
      </c>
      <c r="E579" s="242">
        <v>87.38</v>
      </c>
      <c r="F579" s="242">
        <v>5.54</v>
      </c>
      <c r="G579" s="242">
        <v>6.58</v>
      </c>
      <c r="H579" s="243">
        <f t="shared" si="18"/>
        <v>99.5</v>
      </c>
      <c r="I579" s="244">
        <v>0.85499999999999998</v>
      </c>
      <c r="J579" s="238" t="s">
        <v>379</v>
      </c>
      <c r="L579" s="236"/>
    </row>
    <row r="580" spans="1:12">
      <c r="A580" s="241">
        <f t="shared" si="17"/>
        <v>577</v>
      </c>
      <c r="B580" s="245" t="s">
        <v>954</v>
      </c>
      <c r="C580" s="239">
        <v>42257</v>
      </c>
      <c r="D580" s="239">
        <v>42258</v>
      </c>
      <c r="E580" s="242">
        <v>87.65</v>
      </c>
      <c r="F580" s="242">
        <v>5.63</v>
      </c>
      <c r="G580" s="242">
        <v>6.23</v>
      </c>
      <c r="H580" s="243">
        <f t="shared" si="18"/>
        <v>99.51</v>
      </c>
      <c r="I580" s="244">
        <v>0.85499999999999998</v>
      </c>
      <c r="J580" s="238" t="s">
        <v>379</v>
      </c>
      <c r="L580" s="236"/>
    </row>
    <row r="581" spans="1:12">
      <c r="A581" s="241">
        <f t="shared" si="17"/>
        <v>578</v>
      </c>
      <c r="B581" s="245" t="s">
        <v>955</v>
      </c>
      <c r="C581" s="239">
        <v>42258</v>
      </c>
      <c r="D581" s="239">
        <v>42258</v>
      </c>
      <c r="E581" s="242">
        <v>87.32</v>
      </c>
      <c r="F581" s="242">
        <v>5.7</v>
      </c>
      <c r="G581" s="242">
        <v>6.48</v>
      </c>
      <c r="H581" s="243">
        <f t="shared" si="18"/>
        <v>99.5</v>
      </c>
      <c r="I581" s="244">
        <v>0.85599999999999998</v>
      </c>
      <c r="J581" s="238" t="s">
        <v>379</v>
      </c>
      <c r="L581" s="236"/>
    </row>
    <row r="582" spans="1:12">
      <c r="A582" s="241">
        <f t="shared" ref="A582:A645" si="19">A581+1</f>
        <v>579</v>
      </c>
      <c r="B582" s="245" t="s">
        <v>956</v>
      </c>
      <c r="C582" s="239">
        <v>42259</v>
      </c>
      <c r="D582" s="239">
        <v>42261</v>
      </c>
      <c r="E582" s="242">
        <v>87.4</v>
      </c>
      <c r="F582" s="242">
        <v>5.35</v>
      </c>
      <c r="G582" s="242">
        <v>6.76</v>
      </c>
      <c r="H582" s="243">
        <f t="shared" si="18"/>
        <v>99.51</v>
      </c>
      <c r="I582" s="244">
        <v>0.85399999999999998</v>
      </c>
      <c r="J582" s="238" t="s">
        <v>379</v>
      </c>
      <c r="L582" s="236"/>
    </row>
    <row r="583" spans="1:12">
      <c r="A583" s="241">
        <f t="shared" si="19"/>
        <v>580</v>
      </c>
      <c r="B583" s="245" t="s">
        <v>957</v>
      </c>
      <c r="C583" s="239">
        <v>42263</v>
      </c>
      <c r="D583" s="239">
        <v>42264</v>
      </c>
      <c r="E583" s="242">
        <v>87.88</v>
      </c>
      <c r="F583" s="242">
        <v>5.56</v>
      </c>
      <c r="G583" s="242">
        <v>6.06</v>
      </c>
      <c r="H583" s="243">
        <f>SUM(E583:G583)</f>
        <v>99.5</v>
      </c>
      <c r="I583" s="244">
        <v>0.85599999999999998</v>
      </c>
      <c r="J583" s="238" t="s">
        <v>379</v>
      </c>
      <c r="L583" s="236"/>
    </row>
    <row r="584" spans="1:12">
      <c r="A584" s="241">
        <f t="shared" si="19"/>
        <v>581</v>
      </c>
      <c r="B584" s="245" t="s">
        <v>958</v>
      </c>
      <c r="C584" s="239">
        <v>42270</v>
      </c>
      <c r="D584" s="239">
        <v>42271</v>
      </c>
      <c r="E584" s="242">
        <v>87.47</v>
      </c>
      <c r="F584" s="242">
        <v>5.25</v>
      </c>
      <c r="G584" s="242">
        <v>6.77</v>
      </c>
      <c r="H584" s="243">
        <f t="shared" si="18"/>
        <v>99.49</v>
      </c>
      <c r="I584" s="244">
        <v>0.85799999999999998</v>
      </c>
      <c r="J584" s="238" t="s">
        <v>379</v>
      </c>
      <c r="L584" s="236"/>
    </row>
    <row r="585" spans="1:12">
      <c r="A585" s="241">
        <f t="shared" si="19"/>
        <v>582</v>
      </c>
      <c r="B585" s="245" t="s">
        <v>959</v>
      </c>
      <c r="C585" s="239">
        <v>42273</v>
      </c>
      <c r="D585" s="239">
        <v>42275</v>
      </c>
      <c r="E585" s="242">
        <v>87.38</v>
      </c>
      <c r="F585" s="242">
        <v>5.91</v>
      </c>
      <c r="G585" s="242">
        <v>6.21</v>
      </c>
      <c r="H585" s="243">
        <f t="shared" si="18"/>
        <v>99.499999999999986</v>
      </c>
      <c r="I585" s="244">
        <v>0.85299999999999998</v>
      </c>
      <c r="J585" s="238" t="s">
        <v>379</v>
      </c>
      <c r="L585" s="236"/>
    </row>
    <row r="586" spans="1:12">
      <c r="A586" s="241">
        <f t="shared" si="19"/>
        <v>583</v>
      </c>
      <c r="B586" s="245" t="s">
        <v>960</v>
      </c>
      <c r="C586" s="239">
        <v>42277</v>
      </c>
      <c r="D586" s="239">
        <v>42278</v>
      </c>
      <c r="E586" s="242">
        <v>87.5</v>
      </c>
      <c r="F586" s="242">
        <v>5.58</v>
      </c>
      <c r="G586" s="242">
        <v>6.42</v>
      </c>
      <c r="H586" s="243">
        <f t="shared" si="18"/>
        <v>99.5</v>
      </c>
      <c r="I586" s="244">
        <v>0.85699999999999998</v>
      </c>
      <c r="J586" s="238" t="s">
        <v>379</v>
      </c>
      <c r="L586" s="236"/>
    </row>
    <row r="587" spans="1:12">
      <c r="A587" s="241">
        <f t="shared" si="19"/>
        <v>584</v>
      </c>
      <c r="B587" s="245" t="s">
        <v>961</v>
      </c>
      <c r="C587" s="239">
        <v>42281</v>
      </c>
      <c r="D587" s="239">
        <v>42282</v>
      </c>
      <c r="E587" s="242">
        <v>87.38</v>
      </c>
      <c r="F587" s="242">
        <v>5.58</v>
      </c>
      <c r="G587" s="242">
        <v>6.53</v>
      </c>
      <c r="H587" s="243">
        <f t="shared" si="18"/>
        <v>99.49</v>
      </c>
      <c r="I587" s="244">
        <v>0.85599999999999998</v>
      </c>
      <c r="J587" s="238" t="s">
        <v>379</v>
      </c>
      <c r="L587" s="236"/>
    </row>
    <row r="588" spans="1:12">
      <c r="A588" s="241">
        <f t="shared" si="19"/>
        <v>585</v>
      </c>
      <c r="B588" s="245" t="s">
        <v>962</v>
      </c>
      <c r="C588" s="239">
        <v>42284</v>
      </c>
      <c r="D588" s="239">
        <v>42285</v>
      </c>
      <c r="E588" s="242">
        <v>88</v>
      </c>
      <c r="F588" s="242">
        <v>5.27</v>
      </c>
      <c r="G588" s="242">
        <v>6.23</v>
      </c>
      <c r="H588" s="243">
        <f t="shared" si="18"/>
        <v>99.5</v>
      </c>
      <c r="I588" s="244">
        <v>0.85299999999999998</v>
      </c>
      <c r="J588" s="238" t="s">
        <v>379</v>
      </c>
      <c r="L588" s="236"/>
    </row>
    <row r="589" spans="1:12">
      <c r="A589" s="241">
        <f t="shared" si="19"/>
        <v>586</v>
      </c>
      <c r="B589" s="245" t="s">
        <v>963</v>
      </c>
      <c r="C589" s="239">
        <v>42288</v>
      </c>
      <c r="D589" s="239">
        <v>42290</v>
      </c>
      <c r="E589" s="242">
        <v>88.23</v>
      </c>
      <c r="F589" s="242">
        <v>5.0999999999999996</v>
      </c>
      <c r="G589" s="242">
        <v>6.17</v>
      </c>
      <c r="H589" s="243">
        <f t="shared" si="18"/>
        <v>99.5</v>
      </c>
      <c r="I589" s="244">
        <v>0.85699999999999998</v>
      </c>
      <c r="J589" s="238" t="s">
        <v>379</v>
      </c>
      <c r="L589" s="236"/>
    </row>
    <row r="590" spans="1:12">
      <c r="A590" s="241">
        <f t="shared" si="19"/>
        <v>587</v>
      </c>
      <c r="B590" s="245" t="s">
        <v>964</v>
      </c>
      <c r="C590" s="239">
        <v>42291</v>
      </c>
      <c r="D590" s="239">
        <v>42292</v>
      </c>
      <c r="E590" s="242">
        <v>88.21</v>
      </c>
      <c r="F590" s="242">
        <v>5.4</v>
      </c>
      <c r="G590" s="242">
        <v>5.89</v>
      </c>
      <c r="H590" s="243">
        <f t="shared" si="18"/>
        <v>99.5</v>
      </c>
      <c r="I590" s="244">
        <v>0.85899999999999999</v>
      </c>
      <c r="J590" s="238" t="s">
        <v>379</v>
      </c>
      <c r="L590" s="236"/>
    </row>
    <row r="591" spans="1:12">
      <c r="A591" s="241">
        <f t="shared" si="19"/>
        <v>588</v>
      </c>
      <c r="B591" s="245" t="s">
        <v>965</v>
      </c>
      <c r="C591" s="239">
        <v>42296</v>
      </c>
      <c r="D591" s="239">
        <v>42296</v>
      </c>
      <c r="E591" s="242">
        <v>87.26</v>
      </c>
      <c r="F591" s="242">
        <v>5.94</v>
      </c>
      <c r="G591" s="242">
        <v>6.3</v>
      </c>
      <c r="H591" s="243">
        <f t="shared" si="18"/>
        <v>99.5</v>
      </c>
      <c r="I591" s="244">
        <v>0.85799999999999998</v>
      </c>
      <c r="J591" s="238" t="s">
        <v>379</v>
      </c>
      <c r="L591" s="236"/>
    </row>
    <row r="592" spans="1:12">
      <c r="A592" s="241">
        <f t="shared" si="19"/>
        <v>589</v>
      </c>
      <c r="B592" s="245" t="s">
        <v>966</v>
      </c>
      <c r="C592" s="239">
        <v>42302</v>
      </c>
      <c r="D592" s="239">
        <v>42303</v>
      </c>
      <c r="E592" s="242">
        <v>87.36</v>
      </c>
      <c r="F592" s="242">
        <v>5.99</v>
      </c>
      <c r="G592" s="242">
        <v>6.15</v>
      </c>
      <c r="H592" s="243">
        <f t="shared" ref="H592:H654" si="20">SUM(E592:G592)</f>
        <v>99.5</v>
      </c>
      <c r="I592" s="244">
        <v>0.86</v>
      </c>
      <c r="J592" s="238" t="s">
        <v>379</v>
      </c>
      <c r="L592" s="236"/>
    </row>
    <row r="593" spans="1:12">
      <c r="A593" s="241">
        <f t="shared" si="19"/>
        <v>590</v>
      </c>
      <c r="B593" s="245" t="s">
        <v>967</v>
      </c>
      <c r="C593" s="239">
        <v>42305</v>
      </c>
      <c r="D593" s="239">
        <v>42306</v>
      </c>
      <c r="E593" s="242">
        <v>87.11</v>
      </c>
      <c r="F593" s="242">
        <v>5.83</v>
      </c>
      <c r="G593" s="242">
        <v>6.56</v>
      </c>
      <c r="H593" s="243">
        <f t="shared" si="20"/>
        <v>99.5</v>
      </c>
      <c r="I593" s="244">
        <v>0.85899999999999999</v>
      </c>
      <c r="J593" s="238" t="s">
        <v>379</v>
      </c>
      <c r="L593" s="236"/>
    </row>
    <row r="594" spans="1:12">
      <c r="A594" s="241">
        <f t="shared" si="19"/>
        <v>591</v>
      </c>
      <c r="B594" s="245" t="s">
        <v>968</v>
      </c>
      <c r="C594" s="239">
        <v>42309</v>
      </c>
      <c r="D594" s="239">
        <v>42310</v>
      </c>
      <c r="E594" s="242">
        <v>87.33</v>
      </c>
      <c r="F594" s="242">
        <v>6.18</v>
      </c>
      <c r="G594" s="242">
        <v>5.99</v>
      </c>
      <c r="H594" s="243">
        <f t="shared" si="20"/>
        <v>99.499999999999986</v>
      </c>
      <c r="I594" s="244">
        <v>0.85699999999999998</v>
      </c>
      <c r="J594" s="238" t="s">
        <v>379</v>
      </c>
      <c r="L594" s="236"/>
    </row>
    <row r="595" spans="1:12">
      <c r="A595" s="241">
        <f t="shared" si="19"/>
        <v>592</v>
      </c>
      <c r="B595" s="245" t="s">
        <v>969</v>
      </c>
      <c r="C595" s="239">
        <v>42313</v>
      </c>
      <c r="D595" s="239">
        <v>42313</v>
      </c>
      <c r="E595" s="242">
        <v>87.54</v>
      </c>
      <c r="F595" s="242">
        <v>6.2</v>
      </c>
      <c r="G595" s="242">
        <v>5.76</v>
      </c>
      <c r="H595" s="243">
        <f t="shared" si="20"/>
        <v>99.500000000000014</v>
      </c>
      <c r="I595" s="244">
        <v>0.85599999999999998</v>
      </c>
      <c r="J595" s="238" t="s">
        <v>379</v>
      </c>
      <c r="L595" s="236"/>
    </row>
    <row r="596" spans="1:12">
      <c r="A596" s="241">
        <f t="shared" si="19"/>
        <v>593</v>
      </c>
      <c r="B596" s="245" t="s">
        <v>970</v>
      </c>
      <c r="C596" s="239">
        <v>42316</v>
      </c>
      <c r="D596" s="239">
        <v>42317</v>
      </c>
      <c r="E596" s="242">
        <v>87.19</v>
      </c>
      <c r="F596" s="242">
        <v>6.2</v>
      </c>
      <c r="G596" s="242">
        <v>6.11</v>
      </c>
      <c r="H596" s="243">
        <f t="shared" si="20"/>
        <v>99.5</v>
      </c>
      <c r="I596" s="244">
        <v>0.85799999999999998</v>
      </c>
      <c r="J596" s="238" t="s">
        <v>379</v>
      </c>
      <c r="L596" s="236"/>
    </row>
    <row r="597" spans="1:12">
      <c r="A597" s="241">
        <f t="shared" si="19"/>
        <v>594</v>
      </c>
      <c r="B597" s="245" t="s">
        <v>971</v>
      </c>
      <c r="C597" s="239">
        <v>42320</v>
      </c>
      <c r="D597" s="239">
        <v>42320</v>
      </c>
      <c r="E597" s="242">
        <v>86.92</v>
      </c>
      <c r="F597" s="242">
        <v>6.14</v>
      </c>
      <c r="G597" s="242">
        <v>6.44</v>
      </c>
      <c r="H597" s="243">
        <f t="shared" si="20"/>
        <v>99.5</v>
      </c>
      <c r="I597" s="244">
        <v>0.85499999999999998</v>
      </c>
      <c r="J597" s="238" t="s">
        <v>379</v>
      </c>
      <c r="L597" s="236"/>
    </row>
    <row r="598" spans="1:12">
      <c r="A598" s="241">
        <f t="shared" si="19"/>
        <v>595</v>
      </c>
      <c r="B598" s="245" t="s">
        <v>972</v>
      </c>
      <c r="C598" s="239">
        <v>42340</v>
      </c>
      <c r="D598" s="239">
        <v>42341</v>
      </c>
      <c r="E598" s="242">
        <v>87.35</v>
      </c>
      <c r="F598" s="242">
        <v>6.07</v>
      </c>
      <c r="G598" s="242">
        <v>6.07</v>
      </c>
      <c r="H598" s="243">
        <f t="shared" si="20"/>
        <v>99.489999999999981</v>
      </c>
      <c r="I598" s="244">
        <v>0.85699999999999998</v>
      </c>
      <c r="J598" s="238" t="s">
        <v>379</v>
      </c>
      <c r="L598" s="236"/>
    </row>
    <row r="599" spans="1:12">
      <c r="A599" s="241">
        <f t="shared" si="19"/>
        <v>596</v>
      </c>
      <c r="B599" s="245" t="s">
        <v>973</v>
      </c>
      <c r="C599" s="239">
        <v>42345</v>
      </c>
      <c r="D599" s="239">
        <v>42345</v>
      </c>
      <c r="E599" s="242">
        <v>88.16</v>
      </c>
      <c r="F599" s="242">
        <v>5.25</v>
      </c>
      <c r="G599" s="242">
        <v>6.09</v>
      </c>
      <c r="H599" s="243">
        <f t="shared" si="20"/>
        <v>99.5</v>
      </c>
      <c r="I599" s="244">
        <v>0.85899999999999999</v>
      </c>
      <c r="J599" s="238" t="s">
        <v>379</v>
      </c>
      <c r="L599" s="236"/>
    </row>
    <row r="600" spans="1:12">
      <c r="A600" s="241">
        <f t="shared" si="19"/>
        <v>597</v>
      </c>
      <c r="B600" s="245" t="s">
        <v>974</v>
      </c>
      <c r="C600" s="239">
        <v>42347</v>
      </c>
      <c r="D600" s="239">
        <v>42348</v>
      </c>
      <c r="E600" s="242">
        <v>88.14</v>
      </c>
      <c r="F600" s="242">
        <v>5.22</v>
      </c>
      <c r="G600" s="242">
        <v>6.14</v>
      </c>
      <c r="H600" s="243">
        <f t="shared" si="20"/>
        <v>99.5</v>
      </c>
      <c r="I600" s="244">
        <v>0.86</v>
      </c>
      <c r="J600" s="238" t="s">
        <v>379</v>
      </c>
      <c r="L600" s="236"/>
    </row>
    <row r="601" spans="1:12">
      <c r="A601" s="241">
        <f t="shared" si="19"/>
        <v>598</v>
      </c>
      <c r="B601" s="245" t="s">
        <v>975</v>
      </c>
      <c r="C601" s="239">
        <v>42351</v>
      </c>
      <c r="D601" s="239">
        <v>42352</v>
      </c>
      <c r="E601" s="242">
        <v>86.7</v>
      </c>
      <c r="F601" s="242">
        <v>6.38</v>
      </c>
      <c r="G601" s="242">
        <v>6.42</v>
      </c>
      <c r="H601" s="243">
        <f t="shared" si="20"/>
        <v>99.5</v>
      </c>
      <c r="I601" s="244">
        <v>0.85899999999999999</v>
      </c>
      <c r="J601" s="238" t="s">
        <v>379</v>
      </c>
      <c r="L601" s="236"/>
    </row>
    <row r="602" spans="1:12">
      <c r="A602" s="241">
        <f t="shared" si="19"/>
        <v>599</v>
      </c>
      <c r="B602" s="245" t="s">
        <v>976</v>
      </c>
      <c r="C602" s="239">
        <v>42354</v>
      </c>
      <c r="D602" s="239">
        <v>42355</v>
      </c>
      <c r="E602" s="242">
        <v>89.55</v>
      </c>
      <c r="F602" s="242">
        <v>5.21</v>
      </c>
      <c r="G602" s="242">
        <v>4.74</v>
      </c>
      <c r="H602" s="243">
        <f t="shared" si="20"/>
        <v>99.499999999999986</v>
      </c>
      <c r="I602" s="244">
        <v>0.86</v>
      </c>
      <c r="J602" s="238" t="s">
        <v>379</v>
      </c>
      <c r="L602" s="236"/>
    </row>
    <row r="603" spans="1:12">
      <c r="A603" s="241">
        <f t="shared" si="19"/>
        <v>600</v>
      </c>
      <c r="B603" s="245" t="s">
        <v>977</v>
      </c>
      <c r="C603" s="239">
        <v>42357</v>
      </c>
      <c r="D603" s="239">
        <v>42359</v>
      </c>
      <c r="E603" s="242">
        <v>87.01</v>
      </c>
      <c r="F603" s="242">
        <v>6.45</v>
      </c>
      <c r="G603" s="242">
        <v>6.05</v>
      </c>
      <c r="H603" s="243">
        <f t="shared" si="20"/>
        <v>99.51</v>
      </c>
      <c r="I603" s="244">
        <v>0.85699999999999998</v>
      </c>
      <c r="J603" s="238" t="s">
        <v>379</v>
      </c>
      <c r="L603" s="236"/>
    </row>
    <row r="604" spans="1:12">
      <c r="A604" s="241">
        <f t="shared" si="19"/>
        <v>601</v>
      </c>
      <c r="B604" s="245" t="s">
        <v>978</v>
      </c>
      <c r="C604" s="239">
        <v>42361</v>
      </c>
      <c r="D604" s="239">
        <v>42362</v>
      </c>
      <c r="E604" s="242">
        <v>86.13</v>
      </c>
      <c r="F604" s="242">
        <v>7.27</v>
      </c>
      <c r="G604" s="242">
        <v>6.1</v>
      </c>
      <c r="H604" s="243">
        <f t="shared" si="20"/>
        <v>99.499999999999986</v>
      </c>
      <c r="I604" s="244">
        <v>0.85799999999999998</v>
      </c>
      <c r="J604" s="238" t="s">
        <v>379</v>
      </c>
      <c r="L604" s="236"/>
    </row>
    <row r="605" spans="1:12">
      <c r="A605" s="241">
        <f t="shared" si="19"/>
        <v>602</v>
      </c>
      <c r="B605" s="245" t="s">
        <v>979</v>
      </c>
      <c r="C605" s="239">
        <v>42365</v>
      </c>
      <c r="D605" s="239">
        <v>42732</v>
      </c>
      <c r="E605" s="242">
        <v>86.46</v>
      </c>
      <c r="F605" s="242">
        <v>7.04</v>
      </c>
      <c r="G605" s="242">
        <v>6</v>
      </c>
      <c r="H605" s="243">
        <f t="shared" si="20"/>
        <v>99.5</v>
      </c>
      <c r="I605" s="244">
        <v>0.85599999999999998</v>
      </c>
      <c r="J605" s="238" t="s">
        <v>379</v>
      </c>
      <c r="L605" s="236"/>
    </row>
    <row r="606" spans="1:12">
      <c r="A606" s="241">
        <f t="shared" si="19"/>
        <v>603</v>
      </c>
      <c r="B606" s="245" t="s">
        <v>980</v>
      </c>
      <c r="C606" s="239">
        <v>42734</v>
      </c>
      <c r="D606" s="239">
        <v>42374</v>
      </c>
      <c r="E606" s="242">
        <v>87.01</v>
      </c>
      <c r="F606" s="242">
        <v>6.73</v>
      </c>
      <c r="G606" s="242">
        <v>5.76</v>
      </c>
      <c r="H606" s="243">
        <f>SUM(E606:G606)</f>
        <v>99.500000000000014</v>
      </c>
      <c r="I606" s="244">
        <v>0.85799999999999998</v>
      </c>
      <c r="J606" s="238" t="s">
        <v>379</v>
      </c>
      <c r="L606" s="236"/>
    </row>
    <row r="607" spans="1:12">
      <c r="A607" s="241">
        <f t="shared" si="19"/>
        <v>604</v>
      </c>
      <c r="B607" s="245" t="s">
        <v>981</v>
      </c>
      <c r="C607" s="239">
        <v>42372</v>
      </c>
      <c r="D607" s="239">
        <v>42374</v>
      </c>
      <c r="E607" s="242">
        <v>86.35</v>
      </c>
      <c r="F607" s="242">
        <v>7.19</v>
      </c>
      <c r="G607" s="242">
        <v>5.96</v>
      </c>
      <c r="H607" s="243">
        <f>SUM(E607:G607)</f>
        <v>99.499999999999986</v>
      </c>
      <c r="I607" s="244">
        <v>0.85799999999999998</v>
      </c>
      <c r="J607" s="238" t="s">
        <v>379</v>
      </c>
      <c r="L607" s="236"/>
    </row>
    <row r="608" spans="1:12">
      <c r="A608" s="241">
        <f t="shared" si="19"/>
        <v>605</v>
      </c>
      <c r="B608" s="245" t="s">
        <v>982</v>
      </c>
      <c r="C608" s="239">
        <v>42375</v>
      </c>
      <c r="D608" s="239">
        <v>42376</v>
      </c>
      <c r="E608" s="242">
        <v>86.43</v>
      </c>
      <c r="F608" s="242">
        <v>7.39</v>
      </c>
      <c r="G608" s="242">
        <v>5.67</v>
      </c>
      <c r="H608" s="243">
        <f t="shared" si="20"/>
        <v>99.490000000000009</v>
      </c>
      <c r="I608" s="244">
        <v>0.85899999999999999</v>
      </c>
      <c r="J608" s="238" t="s">
        <v>379</v>
      </c>
      <c r="L608" s="236"/>
    </row>
    <row r="609" spans="1:12">
      <c r="A609" s="241">
        <f t="shared" si="19"/>
        <v>606</v>
      </c>
      <c r="B609" s="245" t="s">
        <v>983</v>
      </c>
      <c r="C609" s="239">
        <v>42379</v>
      </c>
      <c r="D609" s="239">
        <v>42381</v>
      </c>
      <c r="E609" s="242">
        <v>86.77</v>
      </c>
      <c r="F609" s="242">
        <v>6.61</v>
      </c>
      <c r="G609" s="242">
        <v>6.12</v>
      </c>
      <c r="H609" s="243">
        <f t="shared" si="20"/>
        <v>99.5</v>
      </c>
      <c r="I609" s="244">
        <v>0.85899999999999999</v>
      </c>
      <c r="J609" s="238" t="s">
        <v>379</v>
      </c>
      <c r="L609" s="236"/>
    </row>
    <row r="610" spans="1:12">
      <c r="A610" s="241">
        <f t="shared" si="19"/>
        <v>607</v>
      </c>
      <c r="B610" s="245" t="s">
        <v>984</v>
      </c>
      <c r="C610" s="239">
        <v>42382</v>
      </c>
      <c r="D610" s="239">
        <v>42383</v>
      </c>
      <c r="E610" s="242">
        <v>86.97</v>
      </c>
      <c r="F610" s="242">
        <v>6.57</v>
      </c>
      <c r="G610" s="242">
        <v>5.96</v>
      </c>
      <c r="H610" s="243">
        <f t="shared" si="20"/>
        <v>99.499999999999986</v>
      </c>
      <c r="I610" s="244">
        <v>0.86099999999999999</v>
      </c>
      <c r="J610" s="238" t="s">
        <v>379</v>
      </c>
      <c r="L610" s="236"/>
    </row>
    <row r="611" spans="1:12">
      <c r="A611" s="241">
        <f t="shared" si="19"/>
        <v>608</v>
      </c>
      <c r="B611" s="245" t="s">
        <v>985</v>
      </c>
      <c r="C611" s="239">
        <v>42386</v>
      </c>
      <c r="D611" s="239">
        <v>42387</v>
      </c>
      <c r="E611" s="242">
        <v>87.11</v>
      </c>
      <c r="F611" s="242">
        <v>6.59</v>
      </c>
      <c r="G611" s="242">
        <v>5.8</v>
      </c>
      <c r="H611" s="243">
        <f t="shared" si="20"/>
        <v>99.5</v>
      </c>
      <c r="I611" s="244">
        <v>0.85899999999999999</v>
      </c>
      <c r="J611" s="238" t="s">
        <v>379</v>
      </c>
      <c r="L611" s="236"/>
    </row>
    <row r="612" spans="1:12">
      <c r="A612" s="241">
        <f t="shared" si="19"/>
        <v>609</v>
      </c>
      <c r="B612" s="245" t="s">
        <v>986</v>
      </c>
      <c r="C612" s="239">
        <v>42389</v>
      </c>
      <c r="D612" s="239">
        <v>42390</v>
      </c>
      <c r="E612" s="242">
        <v>86.75</v>
      </c>
      <c r="F612" s="242">
        <v>6.33</v>
      </c>
      <c r="G612" s="242">
        <v>6.42</v>
      </c>
      <c r="H612" s="243">
        <f t="shared" si="20"/>
        <v>99.5</v>
      </c>
      <c r="I612" s="244">
        <v>0.86199999999999999</v>
      </c>
      <c r="J612" s="238" t="s">
        <v>379</v>
      </c>
      <c r="L612" s="236"/>
    </row>
    <row r="613" spans="1:12">
      <c r="A613" s="241">
        <f t="shared" si="19"/>
        <v>610</v>
      </c>
      <c r="B613" s="245" t="s">
        <v>987</v>
      </c>
      <c r="C613" s="239">
        <v>42393</v>
      </c>
      <c r="D613" s="239">
        <v>42394</v>
      </c>
      <c r="E613" s="242">
        <v>86.88</v>
      </c>
      <c r="F613" s="242">
        <v>6.78</v>
      </c>
      <c r="G613" s="242">
        <v>5.85</v>
      </c>
      <c r="H613" s="243">
        <f t="shared" si="20"/>
        <v>99.509999999999991</v>
      </c>
      <c r="I613" s="244">
        <v>0.86199999999999999</v>
      </c>
      <c r="J613" s="238" t="s">
        <v>379</v>
      </c>
      <c r="L613" s="236"/>
    </row>
    <row r="614" spans="1:12">
      <c r="A614" s="241">
        <f t="shared" si="19"/>
        <v>611</v>
      </c>
      <c r="B614" s="245" t="s">
        <v>988</v>
      </c>
      <c r="C614" s="239">
        <v>42397</v>
      </c>
      <c r="D614" s="239">
        <v>42398</v>
      </c>
      <c r="E614" s="242">
        <v>86.91</v>
      </c>
      <c r="F614" s="242">
        <v>6.83</v>
      </c>
      <c r="G614" s="242">
        <v>5.76</v>
      </c>
      <c r="H614" s="243">
        <f t="shared" si="20"/>
        <v>99.5</v>
      </c>
      <c r="I614" s="244">
        <v>0.85299999999999998</v>
      </c>
      <c r="J614" s="238" t="s">
        <v>379</v>
      </c>
      <c r="L614" s="236"/>
    </row>
    <row r="615" spans="1:12">
      <c r="A615" s="241">
        <f t="shared" si="19"/>
        <v>612</v>
      </c>
      <c r="B615" s="245" t="s">
        <v>989</v>
      </c>
      <c r="C615" s="239">
        <v>42400</v>
      </c>
      <c r="D615" s="239">
        <v>42401</v>
      </c>
      <c r="E615" s="242">
        <v>86.48</v>
      </c>
      <c r="F615" s="242">
        <v>7.32</v>
      </c>
      <c r="G615" s="242">
        <v>5.71</v>
      </c>
      <c r="H615" s="243">
        <f t="shared" si="20"/>
        <v>99.51</v>
      </c>
      <c r="I615" s="244">
        <v>0.85799999999999998</v>
      </c>
      <c r="J615" s="238" t="s">
        <v>379</v>
      </c>
      <c r="L615" s="236"/>
    </row>
    <row r="616" spans="1:12">
      <c r="A616" s="241">
        <f t="shared" si="19"/>
        <v>613</v>
      </c>
      <c r="B616" s="245" t="s">
        <v>990</v>
      </c>
      <c r="C616" s="239">
        <v>42403</v>
      </c>
      <c r="D616" s="239">
        <v>42404</v>
      </c>
      <c r="E616" s="242">
        <v>86.64</v>
      </c>
      <c r="F616" s="242">
        <v>6.95</v>
      </c>
      <c r="G616" s="242">
        <v>5.91</v>
      </c>
      <c r="H616" s="243">
        <f t="shared" si="20"/>
        <v>99.5</v>
      </c>
      <c r="I616" s="244">
        <v>0.86</v>
      </c>
      <c r="J616" s="238" t="s">
        <v>379</v>
      </c>
      <c r="L616" s="236"/>
    </row>
    <row r="617" spans="1:12">
      <c r="A617" s="241">
        <f t="shared" si="19"/>
        <v>614</v>
      </c>
      <c r="B617" s="245" t="s">
        <v>991</v>
      </c>
      <c r="C617" s="239">
        <v>42407</v>
      </c>
      <c r="D617" s="239">
        <v>42408</v>
      </c>
      <c r="E617" s="242">
        <v>86.82</v>
      </c>
      <c r="F617" s="242">
        <v>7.21</v>
      </c>
      <c r="G617" s="242">
        <v>5.47</v>
      </c>
      <c r="H617" s="243">
        <f t="shared" si="20"/>
        <v>99.499999999999986</v>
      </c>
      <c r="I617" s="244">
        <v>0.86</v>
      </c>
      <c r="J617" s="238" t="s">
        <v>379</v>
      </c>
      <c r="L617" s="236"/>
    </row>
    <row r="618" spans="1:12">
      <c r="A618" s="241">
        <f t="shared" si="19"/>
        <v>615</v>
      </c>
      <c r="B618" s="245" t="s">
        <v>992</v>
      </c>
      <c r="C618" s="239">
        <v>42410</v>
      </c>
      <c r="D618" s="239">
        <v>42412</v>
      </c>
      <c r="E618" s="242">
        <v>87.26</v>
      </c>
      <c r="F618" s="242">
        <v>6.73</v>
      </c>
      <c r="G618" s="242">
        <v>5.51</v>
      </c>
      <c r="H618" s="243">
        <f t="shared" si="20"/>
        <v>99.500000000000014</v>
      </c>
      <c r="I618" s="244">
        <v>0.85699999999999998</v>
      </c>
      <c r="J618" s="238" t="s">
        <v>379</v>
      </c>
      <c r="L618" s="236"/>
    </row>
    <row r="619" spans="1:12">
      <c r="A619" s="241">
        <f t="shared" si="19"/>
        <v>616</v>
      </c>
      <c r="B619" s="245" t="s">
        <v>993</v>
      </c>
      <c r="C619" s="239">
        <v>42414</v>
      </c>
      <c r="D619" s="239">
        <v>42415</v>
      </c>
      <c r="E619" s="242">
        <v>87.41</v>
      </c>
      <c r="F619" s="242">
        <v>6.65</v>
      </c>
      <c r="G619" s="242">
        <v>5.44</v>
      </c>
      <c r="H619" s="243">
        <f t="shared" si="20"/>
        <v>99.5</v>
      </c>
      <c r="I619" s="244">
        <v>0.85899999999999999</v>
      </c>
      <c r="J619" s="238" t="s">
        <v>379</v>
      </c>
      <c r="L619" s="236"/>
    </row>
    <row r="620" spans="1:12">
      <c r="A620" s="241">
        <f t="shared" si="19"/>
        <v>617</v>
      </c>
      <c r="B620" s="245" t="s">
        <v>994</v>
      </c>
      <c r="C620" s="239">
        <v>42421</v>
      </c>
      <c r="D620" s="239">
        <v>42422</v>
      </c>
      <c r="E620" s="242">
        <v>86.73</v>
      </c>
      <c r="F620" s="242">
        <v>7.19</v>
      </c>
      <c r="G620" s="242">
        <v>5.58</v>
      </c>
      <c r="H620" s="243">
        <f t="shared" si="20"/>
        <v>99.5</v>
      </c>
      <c r="I620" s="244">
        <v>0.86099999999999999</v>
      </c>
      <c r="J620" s="238" t="s">
        <v>379</v>
      </c>
      <c r="L620" s="236"/>
    </row>
    <row r="621" spans="1:12">
      <c r="A621" s="241">
        <f t="shared" si="19"/>
        <v>618</v>
      </c>
      <c r="B621" s="245" t="s">
        <v>995</v>
      </c>
      <c r="C621" s="239">
        <v>42424</v>
      </c>
      <c r="D621" s="239">
        <v>42425</v>
      </c>
      <c r="E621" s="242">
        <v>86.19</v>
      </c>
      <c r="F621" s="242">
        <v>7.44</v>
      </c>
      <c r="G621" s="242">
        <v>5.88</v>
      </c>
      <c r="H621" s="243">
        <f>SUM(E621:G621)</f>
        <v>99.509999999999991</v>
      </c>
      <c r="I621" s="244">
        <v>0.86</v>
      </c>
      <c r="J621" s="238" t="s">
        <v>379</v>
      </c>
      <c r="L621" s="236"/>
    </row>
    <row r="622" spans="1:12">
      <c r="A622" s="241">
        <f t="shared" si="19"/>
        <v>619</v>
      </c>
      <c r="B622" s="245" t="s">
        <v>996</v>
      </c>
      <c r="C622" s="239">
        <v>42428</v>
      </c>
      <c r="D622" s="239">
        <v>42429</v>
      </c>
      <c r="E622" s="242">
        <v>87.65</v>
      </c>
      <c r="F622" s="242">
        <v>6.12</v>
      </c>
      <c r="G622" s="242">
        <v>5.73</v>
      </c>
      <c r="H622" s="243">
        <f t="shared" si="20"/>
        <v>99.500000000000014</v>
      </c>
      <c r="I622" s="244">
        <v>0.85799999999999998</v>
      </c>
      <c r="J622" s="238" t="s">
        <v>379</v>
      </c>
      <c r="L622" s="236"/>
    </row>
    <row r="623" spans="1:12">
      <c r="A623" s="241">
        <f t="shared" si="19"/>
        <v>620</v>
      </c>
      <c r="B623" s="245" t="s">
        <v>997</v>
      </c>
      <c r="C623" s="239">
        <v>42431</v>
      </c>
      <c r="D623" s="239">
        <v>42432</v>
      </c>
      <c r="E623" s="242">
        <v>86.49</v>
      </c>
      <c r="F623" s="242">
        <v>7.4</v>
      </c>
      <c r="G623" s="242">
        <v>5.61</v>
      </c>
      <c r="H623" s="243">
        <f t="shared" si="20"/>
        <v>99.5</v>
      </c>
      <c r="I623" s="244">
        <v>0.85899999999999999</v>
      </c>
      <c r="J623" s="238" t="s">
        <v>379</v>
      </c>
      <c r="L623" s="236"/>
    </row>
    <row r="624" spans="1:12">
      <c r="A624" s="241">
        <f t="shared" si="19"/>
        <v>621</v>
      </c>
      <c r="B624" s="245" t="s">
        <v>998</v>
      </c>
      <c r="C624" s="239">
        <v>42435</v>
      </c>
      <c r="D624" s="239">
        <v>42436</v>
      </c>
      <c r="E624" s="242">
        <v>87.37</v>
      </c>
      <c r="F624" s="242">
        <v>6.56</v>
      </c>
      <c r="G624" s="242">
        <v>5.57</v>
      </c>
      <c r="H624" s="243">
        <f t="shared" si="20"/>
        <v>99.5</v>
      </c>
      <c r="I624" s="244">
        <v>0.85799999999999998</v>
      </c>
      <c r="J624" s="238" t="s">
        <v>379</v>
      </c>
      <c r="L624" s="236"/>
    </row>
    <row r="625" spans="1:12">
      <c r="A625" s="241">
        <f t="shared" si="19"/>
        <v>622</v>
      </c>
      <c r="B625" s="245" t="s">
        <v>999</v>
      </c>
      <c r="C625" s="239">
        <v>42442</v>
      </c>
      <c r="D625" s="239">
        <v>42444</v>
      </c>
      <c r="E625" s="242">
        <v>87.48</v>
      </c>
      <c r="F625" s="242">
        <v>6.32</v>
      </c>
      <c r="G625" s="242">
        <v>5.7</v>
      </c>
      <c r="H625" s="243">
        <f t="shared" si="20"/>
        <v>99.500000000000014</v>
      </c>
      <c r="I625" s="244">
        <v>0.85772999999999999</v>
      </c>
      <c r="J625" s="238" t="s">
        <v>379</v>
      </c>
      <c r="L625" s="236"/>
    </row>
    <row r="626" spans="1:12">
      <c r="A626" s="241">
        <f t="shared" si="19"/>
        <v>623</v>
      </c>
      <c r="B626" s="245" t="s">
        <v>1000</v>
      </c>
      <c r="C626" s="239">
        <v>42445</v>
      </c>
      <c r="D626" s="239">
        <v>42446</v>
      </c>
      <c r="E626" s="242">
        <v>87.59</v>
      </c>
      <c r="F626" s="242">
        <v>6.3</v>
      </c>
      <c r="G626" s="242">
        <v>5.62</v>
      </c>
      <c r="H626" s="243">
        <f t="shared" si="20"/>
        <v>99.51</v>
      </c>
      <c r="I626" s="244">
        <v>0.85623000000000005</v>
      </c>
      <c r="J626" s="238" t="s">
        <v>379</v>
      </c>
      <c r="L626" s="236"/>
    </row>
    <row r="627" spans="1:12">
      <c r="A627" s="241">
        <f t="shared" si="19"/>
        <v>624</v>
      </c>
      <c r="B627" s="245" t="s">
        <v>1001</v>
      </c>
      <c r="C627" s="239">
        <v>42453</v>
      </c>
      <c r="D627" s="239">
        <v>42453</v>
      </c>
      <c r="E627" s="242">
        <v>87.32</v>
      </c>
      <c r="F627" s="242">
        <v>6.16</v>
      </c>
      <c r="G627" s="242">
        <v>6.02</v>
      </c>
      <c r="H627" s="243">
        <f>SUM(E627:G627)</f>
        <v>99.499999999999986</v>
      </c>
      <c r="I627" s="244">
        <v>0.85763999999999996</v>
      </c>
      <c r="J627" s="238" t="s">
        <v>379</v>
      </c>
      <c r="L627" s="236"/>
    </row>
    <row r="628" spans="1:12">
      <c r="A628" s="241">
        <f t="shared" si="19"/>
        <v>625</v>
      </c>
      <c r="B628" s="245" t="s">
        <v>1002</v>
      </c>
      <c r="C628" s="239">
        <v>42456</v>
      </c>
      <c r="D628" s="239">
        <v>42457</v>
      </c>
      <c r="E628" s="242">
        <v>87.56</v>
      </c>
      <c r="F628" s="242">
        <v>6.31</v>
      </c>
      <c r="G628" s="242">
        <v>5.63</v>
      </c>
      <c r="H628" s="243">
        <f t="shared" si="20"/>
        <v>99.5</v>
      </c>
      <c r="I628" s="244">
        <v>0.85823000000000005</v>
      </c>
      <c r="J628" s="238" t="s">
        <v>379</v>
      </c>
      <c r="L628" s="236"/>
    </row>
    <row r="629" spans="1:12">
      <c r="A629" s="241">
        <f t="shared" si="19"/>
        <v>626</v>
      </c>
      <c r="B629" s="245" t="s">
        <v>1003</v>
      </c>
      <c r="C629" s="239">
        <v>42459</v>
      </c>
      <c r="D629" s="239">
        <v>42460</v>
      </c>
      <c r="E629" s="242">
        <v>86.43</v>
      </c>
      <c r="F629" s="242">
        <v>6.85</v>
      </c>
      <c r="G629" s="242">
        <v>6.23</v>
      </c>
      <c r="H629" s="243">
        <f t="shared" si="20"/>
        <v>99.51</v>
      </c>
      <c r="I629" s="244">
        <v>0.85663999999999996</v>
      </c>
      <c r="J629" s="238" t="s">
        <v>379</v>
      </c>
      <c r="L629" s="236"/>
    </row>
    <row r="630" spans="1:12">
      <c r="A630" s="241">
        <f t="shared" si="19"/>
        <v>627</v>
      </c>
      <c r="B630" s="245" t="s">
        <v>1003</v>
      </c>
      <c r="C630" s="239">
        <v>42459</v>
      </c>
      <c r="D630" s="239">
        <v>42460</v>
      </c>
      <c r="E630" s="242">
        <v>88.14</v>
      </c>
      <c r="F630" s="242">
        <v>5.91</v>
      </c>
      <c r="G630" s="242">
        <v>5.45</v>
      </c>
      <c r="H630" s="243">
        <f t="shared" si="20"/>
        <v>99.5</v>
      </c>
      <c r="I630" s="244">
        <v>0.85699999999999998</v>
      </c>
      <c r="J630" s="238" t="s">
        <v>379</v>
      </c>
      <c r="L630" s="236"/>
    </row>
    <row r="631" spans="1:12">
      <c r="A631" s="241">
        <f t="shared" si="19"/>
        <v>628</v>
      </c>
      <c r="B631" s="245" t="s">
        <v>1004</v>
      </c>
      <c r="C631" s="239">
        <v>42467</v>
      </c>
      <c r="D631" s="239">
        <v>42467</v>
      </c>
      <c r="E631" s="242">
        <v>87.6</v>
      </c>
      <c r="F631" s="242">
        <v>6.36</v>
      </c>
      <c r="G631" s="242">
        <v>5.54</v>
      </c>
      <c r="H631" s="243">
        <f t="shared" si="20"/>
        <v>99.5</v>
      </c>
      <c r="I631" s="244">
        <v>0.85818000000000005</v>
      </c>
      <c r="J631" s="238" t="s">
        <v>379</v>
      </c>
      <c r="L631" s="236"/>
    </row>
    <row r="632" spans="1:12">
      <c r="A632" s="241">
        <f t="shared" si="19"/>
        <v>629</v>
      </c>
      <c r="B632" s="245" t="s">
        <v>1005</v>
      </c>
      <c r="C632" s="239">
        <v>42491</v>
      </c>
      <c r="D632" s="239">
        <v>42492</v>
      </c>
      <c r="E632" s="242">
        <v>88.38</v>
      </c>
      <c r="F632" s="242">
        <v>5.73</v>
      </c>
      <c r="G632" s="242">
        <v>5.39</v>
      </c>
      <c r="H632" s="243">
        <f t="shared" si="20"/>
        <v>99.5</v>
      </c>
      <c r="I632" s="244">
        <v>0.85499999999999998</v>
      </c>
      <c r="J632" s="238" t="s">
        <v>379</v>
      </c>
      <c r="L632" s="236"/>
    </row>
    <row r="633" spans="1:12">
      <c r="A633" s="241">
        <f t="shared" si="19"/>
        <v>630</v>
      </c>
      <c r="B633" s="245" t="s">
        <v>1006</v>
      </c>
      <c r="C633" s="239">
        <v>42494</v>
      </c>
      <c r="D633" s="239">
        <v>42496</v>
      </c>
      <c r="E633" s="242">
        <v>88.64</v>
      </c>
      <c r="F633" s="242">
        <v>5.67</v>
      </c>
      <c r="G633" s="242">
        <v>5.19</v>
      </c>
      <c r="H633" s="243">
        <f t="shared" si="20"/>
        <v>99.5</v>
      </c>
      <c r="I633" s="244">
        <v>0.86</v>
      </c>
      <c r="J633" s="238" t="s">
        <v>379</v>
      </c>
      <c r="L633" s="236"/>
    </row>
    <row r="634" spans="1:12">
      <c r="A634" s="241">
        <f t="shared" si="19"/>
        <v>631</v>
      </c>
      <c r="B634" s="245" t="s">
        <v>1007</v>
      </c>
      <c r="C634" s="239">
        <v>42501</v>
      </c>
      <c r="D634" s="239">
        <v>42502</v>
      </c>
      <c r="E634" s="242">
        <v>88.91</v>
      </c>
      <c r="F634" s="242">
        <v>5.33</v>
      </c>
      <c r="G634" s="242">
        <v>5.27</v>
      </c>
      <c r="H634" s="243">
        <f t="shared" si="20"/>
        <v>99.509999999999991</v>
      </c>
      <c r="I634" s="244">
        <v>0.85799999999999998</v>
      </c>
      <c r="J634" s="238" t="s">
        <v>379</v>
      </c>
      <c r="L634" s="236"/>
    </row>
    <row r="635" spans="1:12">
      <c r="A635" s="241">
        <f t="shared" si="19"/>
        <v>632</v>
      </c>
      <c r="B635" s="245" t="s">
        <v>1008</v>
      </c>
      <c r="C635" s="239">
        <v>42506</v>
      </c>
      <c r="D635" s="239">
        <v>42506</v>
      </c>
      <c r="E635" s="242">
        <v>89.13</v>
      </c>
      <c r="F635" s="242">
        <v>5.33</v>
      </c>
      <c r="G635" s="242">
        <v>5.04</v>
      </c>
      <c r="H635" s="243">
        <f t="shared" si="20"/>
        <v>99.5</v>
      </c>
      <c r="I635" s="244">
        <v>0.85599999999999998</v>
      </c>
      <c r="J635" s="238" t="s">
        <v>379</v>
      </c>
      <c r="L635" s="236"/>
    </row>
    <row r="636" spans="1:12">
      <c r="A636" s="241">
        <f t="shared" si="19"/>
        <v>633</v>
      </c>
      <c r="B636" s="245" t="s">
        <v>1009</v>
      </c>
      <c r="C636" s="239">
        <v>42509</v>
      </c>
      <c r="D636" s="239">
        <v>42510</v>
      </c>
      <c r="E636" s="242">
        <v>88.75</v>
      </c>
      <c r="F636" s="242">
        <v>5.58</v>
      </c>
      <c r="G636" s="242">
        <v>5.17</v>
      </c>
      <c r="H636" s="243">
        <f t="shared" si="20"/>
        <v>99.5</v>
      </c>
      <c r="I636" s="244">
        <v>0.85699999999999998</v>
      </c>
      <c r="J636" s="238" t="s">
        <v>379</v>
      </c>
      <c r="L636" s="236"/>
    </row>
    <row r="637" spans="1:12">
      <c r="A637" s="241">
        <f t="shared" si="19"/>
        <v>634</v>
      </c>
      <c r="B637" s="245" t="s">
        <v>1010</v>
      </c>
      <c r="C637" s="239">
        <v>42512</v>
      </c>
      <c r="D637" s="239">
        <v>42513</v>
      </c>
      <c r="E637" s="242">
        <v>88.31</v>
      </c>
      <c r="F637" s="242">
        <v>6.26</v>
      </c>
      <c r="G637" s="242">
        <v>4.9400000000000004</v>
      </c>
      <c r="H637" s="243">
        <f t="shared" si="20"/>
        <v>99.51</v>
      </c>
      <c r="I637" s="244">
        <v>0.85499999999999998</v>
      </c>
      <c r="J637" s="238" t="s">
        <v>379</v>
      </c>
      <c r="L637" s="236"/>
    </row>
    <row r="638" spans="1:12">
      <c r="A638" s="241">
        <f t="shared" si="19"/>
        <v>635</v>
      </c>
      <c r="B638" s="245" t="s">
        <v>1011</v>
      </c>
      <c r="C638" s="239">
        <v>42519</v>
      </c>
      <c r="D638" s="239">
        <v>42520</v>
      </c>
      <c r="E638" s="242">
        <v>88.88</v>
      </c>
      <c r="F638" s="242">
        <v>6.07</v>
      </c>
      <c r="G638" s="242">
        <v>4.55</v>
      </c>
      <c r="H638" s="243">
        <f>SUM(E638:G638)</f>
        <v>99.499999999999986</v>
      </c>
      <c r="I638" s="244">
        <v>0.85699999999999998</v>
      </c>
      <c r="J638" s="238" t="s">
        <v>379</v>
      </c>
      <c r="L638" s="236"/>
    </row>
    <row r="639" spans="1:12">
      <c r="A639" s="241">
        <f t="shared" si="19"/>
        <v>636</v>
      </c>
      <c r="B639" s="245" t="s">
        <v>1012</v>
      </c>
      <c r="C639" s="239">
        <v>42523</v>
      </c>
      <c r="D639" s="239">
        <v>42523</v>
      </c>
      <c r="E639" s="242">
        <v>89.25</v>
      </c>
      <c r="F639" s="242">
        <v>5.35</v>
      </c>
      <c r="G639" s="242">
        <v>4.9000000000000004</v>
      </c>
      <c r="H639" s="243">
        <f t="shared" si="20"/>
        <v>99.5</v>
      </c>
      <c r="I639" s="244">
        <v>0.85499999999999998</v>
      </c>
      <c r="J639" s="238" t="s">
        <v>379</v>
      </c>
      <c r="L639" s="236"/>
    </row>
    <row r="640" spans="1:12">
      <c r="A640" s="241">
        <f t="shared" si="19"/>
        <v>637</v>
      </c>
      <c r="B640" s="245" t="s">
        <v>1013</v>
      </c>
      <c r="C640" s="239">
        <v>42530</v>
      </c>
      <c r="D640" s="239">
        <v>42530</v>
      </c>
      <c r="E640" s="242">
        <v>88.84</v>
      </c>
      <c r="F640" s="242">
        <v>5.2</v>
      </c>
      <c r="G640" s="242">
        <v>5.45</v>
      </c>
      <c r="H640" s="243">
        <f t="shared" si="20"/>
        <v>99.490000000000009</v>
      </c>
      <c r="I640" s="244">
        <v>0.85399999999999998</v>
      </c>
      <c r="J640" s="238" t="s">
        <v>379</v>
      </c>
      <c r="L640" s="236"/>
    </row>
    <row r="641" spans="1:12">
      <c r="A641" s="241">
        <f t="shared" si="19"/>
        <v>638</v>
      </c>
      <c r="B641" s="245" t="s">
        <v>1014</v>
      </c>
      <c r="C641" s="239">
        <v>42533</v>
      </c>
      <c r="D641" s="239">
        <v>42534</v>
      </c>
      <c r="E641" s="242">
        <v>88.57</v>
      </c>
      <c r="F641" s="242">
        <v>5.52</v>
      </c>
      <c r="G641" s="242">
        <v>5.41</v>
      </c>
      <c r="H641" s="243">
        <f t="shared" si="20"/>
        <v>99.499999999999986</v>
      </c>
      <c r="I641" s="244">
        <v>0.85899999999999999</v>
      </c>
      <c r="J641" s="238" t="s">
        <v>379</v>
      </c>
      <c r="L641" s="236"/>
    </row>
    <row r="642" spans="1:12">
      <c r="A642" s="241">
        <f t="shared" si="19"/>
        <v>639</v>
      </c>
      <c r="B642" s="245" t="s">
        <v>1015</v>
      </c>
      <c r="C642" s="239">
        <v>42536</v>
      </c>
      <c r="D642" s="239">
        <v>42537</v>
      </c>
      <c r="E642" s="242">
        <v>88.02</v>
      </c>
      <c r="F642" s="242">
        <v>5.54</v>
      </c>
      <c r="G642" s="242">
        <v>5.94</v>
      </c>
      <c r="H642" s="243">
        <f t="shared" si="20"/>
        <v>99.5</v>
      </c>
      <c r="I642" s="244">
        <v>0.85799999999999998</v>
      </c>
      <c r="J642" s="238" t="s">
        <v>379</v>
      </c>
      <c r="L642" s="236"/>
    </row>
    <row r="643" spans="1:12">
      <c r="A643" s="241">
        <f t="shared" si="19"/>
        <v>640</v>
      </c>
      <c r="B643" s="245" t="s">
        <v>1016</v>
      </c>
      <c r="C643" s="239">
        <v>42546</v>
      </c>
      <c r="D643" s="239">
        <v>42548</v>
      </c>
      <c r="E643" s="242">
        <v>87.95</v>
      </c>
      <c r="F643" s="242">
        <v>5.94</v>
      </c>
      <c r="G643" s="242">
        <v>5.62</v>
      </c>
      <c r="H643" s="243">
        <f t="shared" si="20"/>
        <v>99.51</v>
      </c>
      <c r="I643" s="244">
        <v>0.85699999999999998</v>
      </c>
      <c r="J643" s="238" t="s">
        <v>379</v>
      </c>
      <c r="L643" s="236"/>
    </row>
    <row r="644" spans="1:12">
      <c r="A644" s="241">
        <f t="shared" si="19"/>
        <v>641</v>
      </c>
      <c r="B644" s="245" t="s">
        <v>1017</v>
      </c>
      <c r="C644" s="239">
        <v>42550</v>
      </c>
      <c r="D644" s="239">
        <v>42551</v>
      </c>
      <c r="E644" s="242">
        <v>88.44</v>
      </c>
      <c r="F644" s="242">
        <v>5.55</v>
      </c>
      <c r="G644" s="242">
        <v>5.51</v>
      </c>
      <c r="H644" s="243">
        <f t="shared" si="20"/>
        <v>99.5</v>
      </c>
      <c r="I644" s="244">
        <v>0.85699999999999998</v>
      </c>
      <c r="J644" s="238" t="s">
        <v>379</v>
      </c>
      <c r="L644" s="236"/>
    </row>
    <row r="645" spans="1:12">
      <c r="A645" s="241">
        <f t="shared" si="19"/>
        <v>642</v>
      </c>
      <c r="B645" s="245" t="s">
        <v>1018</v>
      </c>
      <c r="C645" s="239">
        <v>42554</v>
      </c>
      <c r="D645" s="239">
        <v>42555</v>
      </c>
      <c r="E645" s="242">
        <v>88.62</v>
      </c>
      <c r="F645" s="242">
        <v>5.73</v>
      </c>
      <c r="G645" s="242">
        <v>5.16</v>
      </c>
      <c r="H645" s="243">
        <f t="shared" si="20"/>
        <v>99.51</v>
      </c>
      <c r="I645" s="244">
        <v>0.85599999999999998</v>
      </c>
      <c r="J645" s="238" t="s">
        <v>379</v>
      </c>
      <c r="L645" s="236"/>
    </row>
    <row r="646" spans="1:12">
      <c r="A646" s="241">
        <f t="shared" ref="A646:A709" si="21">A645+1</f>
        <v>643</v>
      </c>
      <c r="B646" s="245" t="s">
        <v>1019</v>
      </c>
      <c r="C646" s="239">
        <v>42557</v>
      </c>
      <c r="D646" s="239">
        <v>42558</v>
      </c>
      <c r="E646" s="242">
        <v>86.39</v>
      </c>
      <c r="F646" s="242">
        <v>5.73</v>
      </c>
      <c r="G646" s="242">
        <v>7.37</v>
      </c>
      <c r="H646" s="243">
        <f t="shared" si="20"/>
        <v>99.490000000000009</v>
      </c>
      <c r="I646" s="244">
        <v>0.85499999999999998</v>
      </c>
      <c r="J646" s="238" t="s">
        <v>379</v>
      </c>
      <c r="L646" s="236"/>
    </row>
    <row r="647" spans="1:12">
      <c r="A647" s="241">
        <f t="shared" si="21"/>
        <v>644</v>
      </c>
      <c r="B647" s="245" t="s">
        <v>1020</v>
      </c>
      <c r="C647" s="239">
        <v>42561</v>
      </c>
      <c r="D647" s="239">
        <v>42562</v>
      </c>
      <c r="E647" s="242">
        <v>88.7</v>
      </c>
      <c r="F647" s="242">
        <v>5.43</v>
      </c>
      <c r="G647" s="242">
        <v>5.38</v>
      </c>
      <c r="H647" s="243">
        <f t="shared" si="20"/>
        <v>99.509999999999991</v>
      </c>
      <c r="I647" s="244">
        <v>0.85699999999999998</v>
      </c>
      <c r="J647" s="238" t="s">
        <v>379</v>
      </c>
      <c r="L647" s="236"/>
    </row>
    <row r="648" spans="1:12">
      <c r="A648" s="241">
        <f t="shared" si="21"/>
        <v>645</v>
      </c>
      <c r="B648" s="245" t="s">
        <v>1021</v>
      </c>
      <c r="C648" s="239">
        <v>42564</v>
      </c>
      <c r="D648" s="239">
        <v>42566</v>
      </c>
      <c r="E648" s="242">
        <v>88.56</v>
      </c>
      <c r="F648" s="242">
        <v>4.6100000000000003</v>
      </c>
      <c r="G648" s="242">
        <v>6.33</v>
      </c>
      <c r="H648" s="243">
        <f t="shared" si="20"/>
        <v>99.5</v>
      </c>
      <c r="I648" s="244">
        <v>0.85499999999999998</v>
      </c>
      <c r="J648" s="238" t="s">
        <v>379</v>
      </c>
      <c r="L648" s="236"/>
    </row>
    <row r="649" spans="1:12">
      <c r="A649" s="241">
        <f t="shared" si="21"/>
        <v>646</v>
      </c>
      <c r="B649" s="245" t="s">
        <v>1022</v>
      </c>
      <c r="C649" s="239">
        <v>42568</v>
      </c>
      <c r="D649" s="239">
        <v>42570</v>
      </c>
      <c r="E649" s="242">
        <v>89.24</v>
      </c>
      <c r="F649" s="242">
        <v>4.6500000000000004</v>
      </c>
      <c r="G649" s="242">
        <v>5.6</v>
      </c>
      <c r="H649" s="243">
        <f t="shared" si="20"/>
        <v>99.49</v>
      </c>
      <c r="I649" s="244">
        <v>0.85599999999999998</v>
      </c>
      <c r="J649" s="238" t="s">
        <v>379</v>
      </c>
      <c r="L649" s="236"/>
    </row>
    <row r="650" spans="1:12">
      <c r="A650" s="241">
        <f t="shared" si="21"/>
        <v>647</v>
      </c>
      <c r="B650" s="245" t="s">
        <v>1023</v>
      </c>
      <c r="C650" s="239">
        <v>42571</v>
      </c>
      <c r="D650" s="239">
        <v>42572</v>
      </c>
      <c r="E650" s="242">
        <v>88.69</v>
      </c>
      <c r="F650" s="242">
        <v>4.3099999999999996</v>
      </c>
      <c r="G650" s="242">
        <v>6.5</v>
      </c>
      <c r="H650" s="243">
        <f>SUM(E650:G650)</f>
        <v>99.5</v>
      </c>
      <c r="I650" s="244">
        <v>0.85499999999999998</v>
      </c>
      <c r="J650" s="238" t="s">
        <v>379</v>
      </c>
      <c r="L650" s="236"/>
    </row>
    <row r="651" spans="1:12">
      <c r="A651" s="241">
        <f t="shared" si="21"/>
        <v>648</v>
      </c>
      <c r="B651" s="245" t="s">
        <v>1024</v>
      </c>
      <c r="C651" s="239">
        <v>42578</v>
      </c>
      <c r="D651" s="239">
        <v>42579</v>
      </c>
      <c r="E651" s="242">
        <v>89.38</v>
      </c>
      <c r="F651" s="242">
        <v>4.97</v>
      </c>
      <c r="G651" s="242">
        <v>5.15</v>
      </c>
      <c r="H651" s="243">
        <f>SUM(E651:G651)</f>
        <v>99.5</v>
      </c>
      <c r="I651" s="244">
        <v>0.85599999999999998</v>
      </c>
      <c r="J651" s="238" t="s">
        <v>379</v>
      </c>
      <c r="L651" s="236"/>
    </row>
    <row r="652" spans="1:12">
      <c r="A652" s="241">
        <f t="shared" si="21"/>
        <v>649</v>
      </c>
      <c r="B652" s="245" t="s">
        <v>1025</v>
      </c>
      <c r="C652" s="239">
        <v>42582</v>
      </c>
      <c r="D652" s="239">
        <v>42583</v>
      </c>
      <c r="E652" s="242">
        <v>89.3</v>
      </c>
      <c r="F652" s="242">
        <v>4.8499999999999996</v>
      </c>
      <c r="G652" s="242">
        <v>5.35</v>
      </c>
      <c r="H652" s="243">
        <f>SUM(E652:G652)</f>
        <v>99.499999999999986</v>
      </c>
      <c r="I652" s="244">
        <v>0.85399999999999998</v>
      </c>
      <c r="J652" s="238" t="s">
        <v>379</v>
      </c>
      <c r="L652" s="236"/>
    </row>
    <row r="653" spans="1:12">
      <c r="A653" s="241">
        <f t="shared" si="21"/>
        <v>650</v>
      </c>
      <c r="B653" s="245" t="s">
        <v>1026</v>
      </c>
      <c r="C653" s="239">
        <v>42585</v>
      </c>
      <c r="D653" s="239">
        <v>42586</v>
      </c>
      <c r="E653" s="242">
        <v>89.85</v>
      </c>
      <c r="F653" s="242">
        <v>4.0999999999999996</v>
      </c>
      <c r="G653" s="242">
        <v>5.55</v>
      </c>
      <c r="H653" s="243">
        <f>SUM(E653:G653)</f>
        <v>99.499999999999986</v>
      </c>
      <c r="I653" s="244">
        <v>0.85599999999999998</v>
      </c>
      <c r="J653" s="238" t="s">
        <v>379</v>
      </c>
      <c r="L653" s="236"/>
    </row>
    <row r="654" spans="1:12">
      <c r="A654" s="241">
        <f t="shared" si="21"/>
        <v>651</v>
      </c>
      <c r="B654" s="245" t="s">
        <v>1027</v>
      </c>
      <c r="C654" s="239">
        <v>42588</v>
      </c>
      <c r="D654" s="239">
        <v>42590</v>
      </c>
      <c r="E654" s="242">
        <v>89.1</v>
      </c>
      <c r="F654" s="242">
        <v>3.96</v>
      </c>
      <c r="G654" s="242">
        <v>6.45</v>
      </c>
      <c r="H654" s="243">
        <f t="shared" si="20"/>
        <v>99.509999999999991</v>
      </c>
      <c r="I654" s="244">
        <v>0.85599999999999998</v>
      </c>
      <c r="J654" s="238" t="s">
        <v>379</v>
      </c>
      <c r="L654" s="236"/>
    </row>
    <row r="655" spans="1:12">
      <c r="A655" s="241">
        <f t="shared" si="21"/>
        <v>652</v>
      </c>
      <c r="B655" s="245" t="s">
        <v>1028</v>
      </c>
      <c r="C655" s="239">
        <v>42592</v>
      </c>
      <c r="D655" s="239">
        <v>42594</v>
      </c>
      <c r="E655" s="242">
        <v>89.53</v>
      </c>
      <c r="F655" s="242">
        <v>4.32</v>
      </c>
      <c r="G655" s="242">
        <v>5.64</v>
      </c>
      <c r="H655" s="243">
        <f>SUM(E655:G655)</f>
        <v>99.49</v>
      </c>
      <c r="I655" s="244">
        <v>0.85399999999999998</v>
      </c>
      <c r="J655" s="238" t="s">
        <v>379</v>
      </c>
      <c r="L655" s="236"/>
    </row>
    <row r="656" spans="1:12">
      <c r="A656" s="241">
        <f t="shared" si="21"/>
        <v>653</v>
      </c>
      <c r="B656" s="245" t="s">
        <v>1029</v>
      </c>
      <c r="C656" s="239">
        <v>42597</v>
      </c>
      <c r="D656" s="239">
        <v>42598</v>
      </c>
      <c r="E656" s="242">
        <v>89.62</v>
      </c>
      <c r="F656" s="242">
        <v>4.6500000000000004</v>
      </c>
      <c r="G656" s="242">
        <v>5.23</v>
      </c>
      <c r="H656" s="243">
        <f t="shared" ref="H656:H719" si="22">SUM(E656:G656)</f>
        <v>99.500000000000014</v>
      </c>
      <c r="I656" s="244">
        <v>0.85499999999999998</v>
      </c>
      <c r="J656" s="238" t="s">
        <v>379</v>
      </c>
      <c r="L656" s="236"/>
    </row>
    <row r="657" spans="1:12">
      <c r="A657" s="241">
        <f t="shared" si="21"/>
        <v>654</v>
      </c>
      <c r="B657" s="245" t="s">
        <v>1030</v>
      </c>
      <c r="C657" s="239">
        <v>42603</v>
      </c>
      <c r="D657" s="239">
        <v>42604</v>
      </c>
      <c r="E657" s="242">
        <v>89.51</v>
      </c>
      <c r="F657" s="242">
        <v>4.5999999999999996</v>
      </c>
      <c r="G657" s="242">
        <v>5.39</v>
      </c>
      <c r="H657" s="243">
        <f t="shared" si="22"/>
        <v>99.5</v>
      </c>
      <c r="I657" s="244">
        <v>0.85499999999999998</v>
      </c>
      <c r="J657" s="238" t="s">
        <v>379</v>
      </c>
      <c r="L657" s="236"/>
    </row>
    <row r="658" spans="1:12">
      <c r="A658" s="241">
        <f t="shared" si="21"/>
        <v>655</v>
      </c>
      <c r="B658" s="245" t="s">
        <v>1031</v>
      </c>
      <c r="C658" s="239">
        <v>42606</v>
      </c>
      <c r="D658" s="239">
        <v>42607</v>
      </c>
      <c r="E658" s="242">
        <v>88</v>
      </c>
      <c r="F658" s="242">
        <v>4.34</v>
      </c>
      <c r="G658" s="242">
        <v>7.16</v>
      </c>
      <c r="H658" s="243">
        <f>SUM(E658:G658)</f>
        <v>99.5</v>
      </c>
      <c r="I658" s="244">
        <v>0.85399999999999998</v>
      </c>
      <c r="J658" s="238" t="s">
        <v>379</v>
      </c>
      <c r="L658" s="236"/>
    </row>
    <row r="659" spans="1:12">
      <c r="A659" s="241">
        <f t="shared" si="21"/>
        <v>656</v>
      </c>
      <c r="B659" s="245" t="s">
        <v>1032</v>
      </c>
      <c r="C659" s="239">
        <v>42610</v>
      </c>
      <c r="D659" s="239">
        <v>42611</v>
      </c>
      <c r="E659" s="242">
        <v>87.3</v>
      </c>
      <c r="F659" s="242">
        <v>6.43</v>
      </c>
      <c r="G659" s="242">
        <v>5.77</v>
      </c>
      <c r="H659" s="243">
        <f t="shared" si="22"/>
        <v>99.499999999999986</v>
      </c>
      <c r="I659" s="244">
        <v>0.85599999999999998</v>
      </c>
      <c r="J659" s="238" t="s">
        <v>379</v>
      </c>
      <c r="L659" s="236"/>
    </row>
    <row r="660" spans="1:12">
      <c r="A660" s="241">
        <f t="shared" si="21"/>
        <v>657</v>
      </c>
      <c r="B660" s="245" t="s">
        <v>1033</v>
      </c>
      <c r="C660" s="239">
        <v>42613</v>
      </c>
      <c r="D660" s="239">
        <v>42614</v>
      </c>
      <c r="E660" s="242">
        <v>86.59</v>
      </c>
      <c r="F660" s="242">
        <v>4.17</v>
      </c>
      <c r="G660" s="242">
        <v>8.74</v>
      </c>
      <c r="H660" s="243">
        <f t="shared" si="22"/>
        <v>99.5</v>
      </c>
      <c r="I660" s="244">
        <v>0.85399999999999998</v>
      </c>
      <c r="J660" s="238" t="s">
        <v>379</v>
      </c>
      <c r="L660" s="236"/>
    </row>
    <row r="661" spans="1:12">
      <c r="A661" s="241">
        <f t="shared" si="21"/>
        <v>658</v>
      </c>
      <c r="B661" s="245" t="s">
        <v>1034</v>
      </c>
      <c r="C661" s="239">
        <v>42617</v>
      </c>
      <c r="D661" s="239">
        <v>42618</v>
      </c>
      <c r="E661" s="242">
        <v>90.33</v>
      </c>
      <c r="F661" s="242">
        <v>3.44</v>
      </c>
      <c r="G661" s="242">
        <v>5.73</v>
      </c>
      <c r="H661" s="243">
        <f t="shared" si="22"/>
        <v>99.5</v>
      </c>
      <c r="I661" s="244">
        <v>0.85799999999999998</v>
      </c>
      <c r="J661" s="238" t="s">
        <v>379</v>
      </c>
      <c r="L661" s="236"/>
    </row>
    <row r="662" spans="1:12">
      <c r="A662" s="241">
        <f t="shared" si="21"/>
        <v>659</v>
      </c>
      <c r="B662" s="245" t="s">
        <v>1035</v>
      </c>
      <c r="C662" s="239">
        <v>42624</v>
      </c>
      <c r="D662" s="239">
        <v>42625</v>
      </c>
      <c r="E662" s="242">
        <v>87.71</v>
      </c>
      <c r="F662" s="242">
        <v>3.87</v>
      </c>
      <c r="G662" s="242">
        <v>7.92</v>
      </c>
      <c r="H662" s="243">
        <f t="shared" si="22"/>
        <v>99.5</v>
      </c>
      <c r="I662" s="244">
        <v>0.85599999999999998</v>
      </c>
      <c r="J662" s="238" t="s">
        <v>379</v>
      </c>
      <c r="L662" s="236"/>
    </row>
    <row r="663" spans="1:12">
      <c r="A663" s="241">
        <f t="shared" si="21"/>
        <v>660</v>
      </c>
      <c r="B663" s="245" t="s">
        <v>1036</v>
      </c>
      <c r="C663" s="239">
        <v>42627</v>
      </c>
      <c r="D663" s="239">
        <v>42628</v>
      </c>
      <c r="E663" s="242">
        <v>88.47</v>
      </c>
      <c r="F663" s="242">
        <v>4.9400000000000004</v>
      </c>
      <c r="G663" s="242">
        <v>6.09</v>
      </c>
      <c r="H663" s="243">
        <f t="shared" si="22"/>
        <v>99.5</v>
      </c>
      <c r="I663" s="244">
        <v>0.85699999999999998</v>
      </c>
      <c r="J663" s="238" t="s">
        <v>379</v>
      </c>
      <c r="L663" s="236"/>
    </row>
    <row r="664" spans="1:12">
      <c r="A664" s="241">
        <f t="shared" si="21"/>
        <v>661</v>
      </c>
      <c r="B664" s="245" t="s">
        <v>1037</v>
      </c>
      <c r="C664" s="239">
        <v>42631</v>
      </c>
      <c r="D664" s="239">
        <v>42633</v>
      </c>
      <c r="E664" s="242">
        <v>88.67</v>
      </c>
      <c r="F664" s="242">
        <v>5.35</v>
      </c>
      <c r="G664" s="242">
        <v>5.48</v>
      </c>
      <c r="H664" s="243">
        <f>SUM(E664:G664)</f>
        <v>99.5</v>
      </c>
      <c r="I664" s="244">
        <v>0.85799999999999998</v>
      </c>
      <c r="J664" s="238" t="s">
        <v>379</v>
      </c>
      <c r="L664" s="236"/>
    </row>
    <row r="665" spans="1:12">
      <c r="A665" s="241">
        <f t="shared" si="21"/>
        <v>662</v>
      </c>
      <c r="B665" s="245" t="s">
        <v>1038</v>
      </c>
      <c r="C665" s="239">
        <v>42637</v>
      </c>
      <c r="D665" s="239">
        <v>42639</v>
      </c>
      <c r="E665" s="242">
        <v>88.16</v>
      </c>
      <c r="F665" s="242">
        <v>4</v>
      </c>
      <c r="G665" s="242">
        <v>7.34</v>
      </c>
      <c r="H665" s="243">
        <f t="shared" si="22"/>
        <v>99.5</v>
      </c>
      <c r="I665" s="244">
        <v>0.85499999999999998</v>
      </c>
      <c r="J665" s="238" t="s">
        <v>379</v>
      </c>
      <c r="L665" s="236"/>
    </row>
    <row r="666" spans="1:12">
      <c r="A666" s="241">
        <f t="shared" si="21"/>
        <v>663</v>
      </c>
      <c r="B666" s="245" t="s">
        <v>1039</v>
      </c>
      <c r="C666" s="239">
        <v>42641</v>
      </c>
      <c r="D666" s="239">
        <v>42642</v>
      </c>
      <c r="E666" s="242">
        <v>88.15</v>
      </c>
      <c r="F666" s="242">
        <v>4.0599999999999996</v>
      </c>
      <c r="G666" s="242">
        <v>7.29</v>
      </c>
      <c r="H666" s="243">
        <f t="shared" si="22"/>
        <v>99.500000000000014</v>
      </c>
      <c r="I666" s="244">
        <v>0.85499999999999998</v>
      </c>
      <c r="J666" s="238" t="s">
        <v>379</v>
      </c>
      <c r="L666" s="236"/>
    </row>
    <row r="667" spans="1:12">
      <c r="A667" s="241">
        <f t="shared" si="21"/>
        <v>664</v>
      </c>
      <c r="B667" s="245" t="s">
        <v>1040</v>
      </c>
      <c r="C667" s="239">
        <v>42645</v>
      </c>
      <c r="D667" s="239">
        <v>42646</v>
      </c>
      <c r="E667" s="242">
        <v>89.14</v>
      </c>
      <c r="F667" s="242">
        <v>4.71</v>
      </c>
      <c r="G667" s="242">
        <v>5.65</v>
      </c>
      <c r="H667" s="243">
        <f t="shared" si="22"/>
        <v>99.5</v>
      </c>
      <c r="I667" s="244">
        <v>0.85899999999999999</v>
      </c>
      <c r="J667" s="238" t="s">
        <v>379</v>
      </c>
      <c r="L667" s="236"/>
    </row>
    <row r="668" spans="1:12">
      <c r="A668" s="241">
        <f t="shared" si="21"/>
        <v>665</v>
      </c>
      <c r="B668" s="245" t="s">
        <v>1041</v>
      </c>
      <c r="C668" s="239">
        <v>42645</v>
      </c>
      <c r="D668" s="239">
        <v>42646</v>
      </c>
      <c r="E668" s="242">
        <v>88.97</v>
      </c>
      <c r="F668" s="242">
        <v>4.7699999999999996</v>
      </c>
      <c r="G668" s="242">
        <v>5.76</v>
      </c>
      <c r="H668" s="243">
        <f t="shared" si="22"/>
        <v>99.5</v>
      </c>
      <c r="I668" s="244">
        <v>0.85799999999999998</v>
      </c>
      <c r="J668" s="238" t="s">
        <v>379</v>
      </c>
      <c r="L668" s="236"/>
    </row>
    <row r="669" spans="1:12">
      <c r="A669" s="241">
        <f t="shared" si="21"/>
        <v>666</v>
      </c>
      <c r="B669" s="245" t="s">
        <v>1042</v>
      </c>
      <c r="C669" s="239">
        <v>42648</v>
      </c>
      <c r="D669" s="239">
        <v>42650</v>
      </c>
      <c r="E669" s="242">
        <v>89.01</v>
      </c>
      <c r="F669" s="242">
        <v>4.78</v>
      </c>
      <c r="G669" s="242">
        <v>5.71</v>
      </c>
      <c r="H669" s="243">
        <f t="shared" si="22"/>
        <v>99.5</v>
      </c>
      <c r="I669" s="244">
        <v>0.85599999999999998</v>
      </c>
      <c r="J669" s="238" t="s">
        <v>379</v>
      </c>
      <c r="L669" s="236"/>
    </row>
    <row r="670" spans="1:12">
      <c r="A670" s="241">
        <f t="shared" si="21"/>
        <v>667</v>
      </c>
      <c r="B670" s="245" t="s">
        <v>1043</v>
      </c>
      <c r="C670" s="239">
        <v>42656</v>
      </c>
      <c r="D670" s="239">
        <v>42657</v>
      </c>
      <c r="E670" s="242">
        <v>87.62</v>
      </c>
      <c r="F670" s="242">
        <v>4.59</v>
      </c>
      <c r="G670" s="242">
        <v>7.29</v>
      </c>
      <c r="H670" s="243">
        <f t="shared" si="22"/>
        <v>99.500000000000014</v>
      </c>
      <c r="I670" s="244">
        <v>0.85899999999999999</v>
      </c>
      <c r="J670" s="238" t="s">
        <v>379</v>
      </c>
      <c r="L670" s="236"/>
    </row>
    <row r="671" spans="1:12">
      <c r="A671" s="241">
        <f t="shared" si="21"/>
        <v>668</v>
      </c>
      <c r="B671" s="245" t="s">
        <v>1044</v>
      </c>
      <c r="C671" s="239">
        <v>42659</v>
      </c>
      <c r="D671" s="239">
        <v>42660</v>
      </c>
      <c r="E671" s="242">
        <v>88.59</v>
      </c>
      <c r="F671" s="242">
        <v>4.9800000000000004</v>
      </c>
      <c r="G671" s="242">
        <v>5.92</v>
      </c>
      <c r="H671" s="243">
        <f t="shared" si="22"/>
        <v>99.490000000000009</v>
      </c>
      <c r="I671" s="244">
        <v>0.85699999999999998</v>
      </c>
      <c r="J671" s="238" t="s">
        <v>379</v>
      </c>
      <c r="L671" s="236"/>
    </row>
    <row r="672" spans="1:12">
      <c r="A672" s="241">
        <f t="shared" si="21"/>
        <v>669</v>
      </c>
      <c r="B672" s="245" t="s">
        <v>1045</v>
      </c>
      <c r="C672" s="239">
        <v>42692</v>
      </c>
      <c r="D672" s="239">
        <v>42695</v>
      </c>
      <c r="E672" s="242">
        <v>88.91</v>
      </c>
      <c r="F672" s="242">
        <v>5.65</v>
      </c>
      <c r="G672" s="242">
        <v>4.9400000000000004</v>
      </c>
      <c r="H672" s="243">
        <f t="shared" si="22"/>
        <v>99.5</v>
      </c>
      <c r="I672" s="244">
        <v>0.85499999999999998</v>
      </c>
      <c r="J672" s="238" t="s">
        <v>379</v>
      </c>
      <c r="L672" s="236"/>
    </row>
    <row r="673" spans="1:12">
      <c r="A673" s="241">
        <f t="shared" si="21"/>
        <v>670</v>
      </c>
      <c r="B673" s="245" t="s">
        <v>1046</v>
      </c>
      <c r="C673" s="239">
        <v>42694</v>
      </c>
      <c r="D673" s="239">
        <v>42695</v>
      </c>
      <c r="E673" s="242">
        <v>86.79</v>
      </c>
      <c r="F673" s="242">
        <v>5.58</v>
      </c>
      <c r="G673" s="242">
        <v>7.13</v>
      </c>
      <c r="H673" s="243">
        <f t="shared" si="22"/>
        <v>99.5</v>
      </c>
      <c r="I673" s="244">
        <v>0.85299999999999998</v>
      </c>
      <c r="J673" s="238" t="s">
        <v>379</v>
      </c>
      <c r="L673" s="236"/>
    </row>
    <row r="674" spans="1:12">
      <c r="A674" s="241">
        <f t="shared" si="21"/>
        <v>671</v>
      </c>
      <c r="B674" s="245" t="s">
        <v>1047</v>
      </c>
      <c r="C674" s="239">
        <v>42697</v>
      </c>
      <c r="D674" s="239">
        <v>42698</v>
      </c>
      <c r="E674" s="242">
        <v>87.96</v>
      </c>
      <c r="F674" s="242">
        <v>5.48</v>
      </c>
      <c r="G674" s="242">
        <v>6.06</v>
      </c>
      <c r="H674" s="243">
        <f t="shared" si="22"/>
        <v>99.5</v>
      </c>
      <c r="I674" s="244">
        <v>0.85899999999999999</v>
      </c>
      <c r="J674" s="238" t="s">
        <v>379</v>
      </c>
      <c r="L674" s="236"/>
    </row>
    <row r="675" spans="1:12">
      <c r="A675" s="241">
        <f t="shared" si="21"/>
        <v>672</v>
      </c>
      <c r="B675" s="245" t="s">
        <v>1048</v>
      </c>
      <c r="C675" s="239">
        <v>42701</v>
      </c>
      <c r="D675" s="239">
        <v>42702</v>
      </c>
      <c r="E675" s="242">
        <v>88.71</v>
      </c>
      <c r="F675" s="242">
        <v>4.74</v>
      </c>
      <c r="G675" s="242">
        <v>6.05</v>
      </c>
      <c r="H675" s="243">
        <f t="shared" si="22"/>
        <v>99.499999999999986</v>
      </c>
      <c r="I675" s="244">
        <v>0.85899999999999999</v>
      </c>
      <c r="J675" s="238" t="s">
        <v>379</v>
      </c>
      <c r="L675" s="236"/>
    </row>
    <row r="676" spans="1:12">
      <c r="A676" s="241">
        <f t="shared" si="21"/>
        <v>673</v>
      </c>
      <c r="B676" s="245" t="s">
        <v>1049</v>
      </c>
      <c r="C676" s="239">
        <v>42704</v>
      </c>
      <c r="D676" s="239">
        <v>42705</v>
      </c>
      <c r="E676" s="242">
        <v>87.78</v>
      </c>
      <c r="F676" s="242">
        <v>5.71</v>
      </c>
      <c r="G676" s="242">
        <v>6.01</v>
      </c>
      <c r="H676" s="243">
        <f t="shared" si="22"/>
        <v>99.5</v>
      </c>
      <c r="I676" s="244">
        <v>0.85799999999999998</v>
      </c>
      <c r="J676" s="238" t="s">
        <v>379</v>
      </c>
      <c r="L676" s="236"/>
    </row>
    <row r="677" spans="1:12">
      <c r="A677" s="241">
        <f t="shared" si="21"/>
        <v>674</v>
      </c>
      <c r="B677" s="245" t="s">
        <v>1050</v>
      </c>
      <c r="C677" s="239">
        <v>75579</v>
      </c>
      <c r="D677" s="239">
        <v>42709</v>
      </c>
      <c r="E677" s="242">
        <v>87.44</v>
      </c>
      <c r="F677" s="242">
        <v>5.98</v>
      </c>
      <c r="G677" s="242">
        <v>6.07</v>
      </c>
      <c r="H677" s="243">
        <f t="shared" si="22"/>
        <v>99.490000000000009</v>
      </c>
      <c r="I677" s="244">
        <v>0.85899999999999999</v>
      </c>
      <c r="J677" s="238" t="s">
        <v>379</v>
      </c>
      <c r="L677" s="236"/>
    </row>
    <row r="678" spans="1:12">
      <c r="A678" s="241">
        <f t="shared" si="21"/>
        <v>675</v>
      </c>
      <c r="B678" s="245" t="s">
        <v>1051</v>
      </c>
      <c r="C678" s="239">
        <v>42713</v>
      </c>
      <c r="D678" s="239">
        <v>42713</v>
      </c>
      <c r="E678" s="242">
        <v>86.18</v>
      </c>
      <c r="F678" s="242">
        <v>6.65</v>
      </c>
      <c r="G678" s="242">
        <v>6.67</v>
      </c>
      <c r="H678" s="243">
        <f t="shared" si="22"/>
        <v>99.500000000000014</v>
      </c>
      <c r="I678" s="244">
        <v>0.85899999999999999</v>
      </c>
      <c r="J678" s="238" t="s">
        <v>379</v>
      </c>
      <c r="L678" s="236"/>
    </row>
    <row r="679" spans="1:12">
      <c r="A679" s="241">
        <f t="shared" si="21"/>
        <v>676</v>
      </c>
      <c r="B679" s="245" t="s">
        <v>1052</v>
      </c>
      <c r="C679" s="239">
        <v>42715</v>
      </c>
      <c r="D679" s="239">
        <v>42716</v>
      </c>
      <c r="E679" s="242">
        <v>87.23</v>
      </c>
      <c r="F679" s="242">
        <v>5.87</v>
      </c>
      <c r="G679" s="242">
        <v>6.4</v>
      </c>
      <c r="H679" s="243">
        <f t="shared" si="22"/>
        <v>99.500000000000014</v>
      </c>
      <c r="I679" s="244">
        <v>0.86</v>
      </c>
      <c r="J679" s="238" t="s">
        <v>379</v>
      </c>
      <c r="L679" s="236"/>
    </row>
    <row r="680" spans="1:12">
      <c r="A680" s="241">
        <f t="shared" si="21"/>
        <v>677</v>
      </c>
      <c r="B680" s="245" t="s">
        <v>1053</v>
      </c>
      <c r="C680" s="239">
        <v>42718</v>
      </c>
      <c r="D680" s="239">
        <v>42719</v>
      </c>
      <c r="E680" s="242">
        <v>88.14</v>
      </c>
      <c r="F680" s="242">
        <v>5.6</v>
      </c>
      <c r="G680" s="242">
        <v>5.76</v>
      </c>
      <c r="H680" s="243">
        <f t="shared" si="22"/>
        <v>99.5</v>
      </c>
      <c r="I680" s="244">
        <v>0.85899999999999999</v>
      </c>
      <c r="J680" s="238" t="s">
        <v>379</v>
      </c>
      <c r="L680" s="236"/>
    </row>
    <row r="681" spans="1:12">
      <c r="A681" s="241">
        <f t="shared" si="21"/>
        <v>678</v>
      </c>
      <c r="B681" s="245" t="s">
        <v>1054</v>
      </c>
      <c r="C681" s="239">
        <v>42723</v>
      </c>
      <c r="D681" s="239">
        <v>42724</v>
      </c>
      <c r="E681" s="242">
        <v>88.33</v>
      </c>
      <c r="F681" s="242">
        <v>5.51</v>
      </c>
      <c r="G681" s="242">
        <v>5.66</v>
      </c>
      <c r="H681" s="243">
        <f t="shared" si="22"/>
        <v>99.5</v>
      </c>
      <c r="I681" s="244">
        <v>0.85909000000000002</v>
      </c>
      <c r="J681" s="238" t="s">
        <v>379</v>
      </c>
      <c r="L681" s="236"/>
    </row>
    <row r="682" spans="1:12">
      <c r="A682" s="241">
        <f t="shared" si="21"/>
        <v>679</v>
      </c>
      <c r="B682" s="245" t="s">
        <v>1055</v>
      </c>
      <c r="C682" s="239">
        <v>42724</v>
      </c>
      <c r="D682" s="239">
        <v>42725</v>
      </c>
      <c r="E682" s="242">
        <v>86.9</v>
      </c>
      <c r="F682" s="242">
        <v>5.07</v>
      </c>
      <c r="G682" s="242">
        <v>7.53</v>
      </c>
      <c r="H682" s="243">
        <f t="shared" si="22"/>
        <v>99.5</v>
      </c>
      <c r="I682" s="244">
        <v>0.85667000000000004</v>
      </c>
      <c r="J682" s="238" t="s">
        <v>379</v>
      </c>
      <c r="L682" s="236"/>
    </row>
    <row r="683" spans="1:12">
      <c r="A683" s="241">
        <f t="shared" si="21"/>
        <v>680</v>
      </c>
      <c r="B683" s="245" t="s">
        <v>1056</v>
      </c>
      <c r="C683" s="239">
        <v>42727</v>
      </c>
      <c r="D683" s="239">
        <v>42730</v>
      </c>
      <c r="E683" s="242">
        <v>86.02</v>
      </c>
      <c r="F683" s="242">
        <v>5.99</v>
      </c>
      <c r="G683" s="242">
        <v>7.5</v>
      </c>
      <c r="H683" s="243">
        <f t="shared" si="22"/>
        <v>99.509999999999991</v>
      </c>
      <c r="I683" s="244">
        <v>0.85731000000000002</v>
      </c>
      <c r="J683" s="238" t="s">
        <v>379</v>
      </c>
      <c r="L683" s="236"/>
    </row>
    <row r="684" spans="1:12">
      <c r="A684" s="241">
        <f t="shared" si="21"/>
        <v>681</v>
      </c>
      <c r="B684" s="245" t="s">
        <v>1057</v>
      </c>
      <c r="C684" s="239">
        <v>42733</v>
      </c>
      <c r="D684" s="239">
        <v>42740</v>
      </c>
      <c r="E684" s="242">
        <v>87.51</v>
      </c>
      <c r="F684" s="242">
        <v>6.46</v>
      </c>
      <c r="G684" s="242">
        <v>5.53</v>
      </c>
      <c r="H684" s="243">
        <f t="shared" si="22"/>
        <v>99.5</v>
      </c>
      <c r="I684" s="244">
        <v>0.85936000000000001</v>
      </c>
      <c r="J684" s="238" t="s">
        <v>379</v>
      </c>
      <c r="L684" s="236"/>
    </row>
    <row r="685" spans="1:12">
      <c r="A685" s="241">
        <f t="shared" si="21"/>
        <v>682</v>
      </c>
      <c r="B685" s="245" t="s">
        <v>1058</v>
      </c>
      <c r="C685" s="239">
        <v>42739</v>
      </c>
      <c r="D685" s="239">
        <v>42740</v>
      </c>
      <c r="E685" s="242">
        <v>86.72</v>
      </c>
      <c r="F685" s="242">
        <v>5.3</v>
      </c>
      <c r="G685" s="242">
        <v>7.48</v>
      </c>
      <c r="H685" s="243">
        <f t="shared" si="22"/>
        <v>99.5</v>
      </c>
      <c r="I685" s="244">
        <v>0.85716999999999999</v>
      </c>
      <c r="J685" s="238" t="s">
        <v>379</v>
      </c>
      <c r="L685" s="236"/>
    </row>
    <row r="686" spans="1:12">
      <c r="A686" s="241">
        <f t="shared" si="21"/>
        <v>683</v>
      </c>
      <c r="B686" s="245" t="s">
        <v>1059</v>
      </c>
      <c r="C686" s="239">
        <v>42743</v>
      </c>
      <c r="D686" s="239">
        <v>42745</v>
      </c>
      <c r="E686" s="242">
        <v>87.51</v>
      </c>
      <c r="F686" s="242">
        <v>6.33</v>
      </c>
      <c r="G686" s="242">
        <v>5.65</v>
      </c>
      <c r="H686" s="243">
        <f t="shared" si="22"/>
        <v>99.490000000000009</v>
      </c>
      <c r="I686" s="244">
        <v>0.85794000000000004</v>
      </c>
      <c r="J686" s="238" t="s">
        <v>379</v>
      </c>
      <c r="L686" s="236"/>
    </row>
    <row r="687" spans="1:12">
      <c r="A687" s="241">
        <f t="shared" si="21"/>
        <v>684</v>
      </c>
      <c r="B687" s="245" t="s">
        <v>1060</v>
      </c>
      <c r="C687" s="239">
        <v>42747</v>
      </c>
      <c r="D687" s="239">
        <v>42747</v>
      </c>
      <c r="E687" s="242">
        <v>86.75</v>
      </c>
      <c r="F687" s="242">
        <v>7.41</v>
      </c>
      <c r="G687" s="242">
        <v>5.34</v>
      </c>
      <c r="H687" s="243">
        <f t="shared" si="22"/>
        <v>99.5</v>
      </c>
      <c r="I687" s="244">
        <v>0.86036999999999997</v>
      </c>
      <c r="J687" s="238" t="s">
        <v>379</v>
      </c>
      <c r="L687" s="236"/>
    </row>
    <row r="688" spans="1:12">
      <c r="A688" s="241">
        <f t="shared" si="21"/>
        <v>685</v>
      </c>
      <c r="B688" s="245" t="s">
        <v>1061</v>
      </c>
      <c r="C688" s="239">
        <v>42747</v>
      </c>
      <c r="D688" s="239">
        <v>42751</v>
      </c>
      <c r="E688" s="242">
        <v>85.7</v>
      </c>
      <c r="F688" s="242">
        <v>6.28</v>
      </c>
      <c r="G688" s="242">
        <v>7.51</v>
      </c>
      <c r="H688" s="243">
        <f t="shared" si="22"/>
        <v>99.490000000000009</v>
      </c>
      <c r="I688" s="244">
        <v>0.85923000000000005</v>
      </c>
      <c r="J688" s="238" t="s">
        <v>379</v>
      </c>
      <c r="L688" s="236"/>
    </row>
    <row r="689" spans="1:12">
      <c r="A689" s="241">
        <f t="shared" si="21"/>
        <v>686</v>
      </c>
      <c r="B689" s="245" t="s">
        <v>1062</v>
      </c>
      <c r="C689" s="239">
        <v>42750</v>
      </c>
      <c r="D689" s="239">
        <v>42752</v>
      </c>
      <c r="E689" s="242">
        <v>86.97</v>
      </c>
      <c r="F689" s="242">
        <v>7.04</v>
      </c>
      <c r="G689" s="242">
        <v>5.49</v>
      </c>
      <c r="H689" s="243">
        <f t="shared" si="22"/>
        <v>99.5</v>
      </c>
      <c r="I689" s="244">
        <v>0.85918000000000005</v>
      </c>
      <c r="J689" s="238" t="s">
        <v>379</v>
      </c>
      <c r="L689" s="236"/>
    </row>
    <row r="690" spans="1:12">
      <c r="A690" s="241">
        <f t="shared" si="21"/>
        <v>687</v>
      </c>
      <c r="B690" s="245" t="s">
        <v>1063</v>
      </c>
      <c r="C690" s="239">
        <v>42753</v>
      </c>
      <c r="D690" s="239">
        <v>42754</v>
      </c>
      <c r="E690" s="242">
        <v>87.31</v>
      </c>
      <c r="F690" s="242">
        <v>6.49</v>
      </c>
      <c r="G690" s="242">
        <v>5.7</v>
      </c>
      <c r="H690" s="243">
        <f t="shared" si="22"/>
        <v>99.5</v>
      </c>
      <c r="I690" s="244">
        <v>0.85972000000000004</v>
      </c>
      <c r="J690" s="238" t="s">
        <v>379</v>
      </c>
      <c r="L690" s="236"/>
    </row>
    <row r="691" spans="1:12">
      <c r="A691" s="241">
        <f t="shared" si="21"/>
        <v>688</v>
      </c>
      <c r="B691" s="245" t="s">
        <v>1064</v>
      </c>
      <c r="C691" s="239">
        <v>42757</v>
      </c>
      <c r="D691" s="239">
        <v>42759</v>
      </c>
      <c r="E691" s="242">
        <v>86.15</v>
      </c>
      <c r="F691" s="242">
        <v>5.62</v>
      </c>
      <c r="G691" s="242">
        <v>7.73</v>
      </c>
      <c r="H691" s="243">
        <f t="shared" si="22"/>
        <v>99.500000000000014</v>
      </c>
      <c r="I691" s="244">
        <v>0.85965000000000003</v>
      </c>
      <c r="J691" s="238" t="s">
        <v>379</v>
      </c>
      <c r="L691" s="236"/>
    </row>
    <row r="692" spans="1:12">
      <c r="A692" s="241">
        <f t="shared" si="21"/>
        <v>689</v>
      </c>
      <c r="B692" s="245" t="s">
        <v>1065</v>
      </c>
      <c r="C692" s="239">
        <v>42764</v>
      </c>
      <c r="D692" s="239">
        <v>42765</v>
      </c>
      <c r="E692" s="242">
        <v>87.69</v>
      </c>
      <c r="F692" s="242">
        <v>6.57</v>
      </c>
      <c r="G692" s="242">
        <v>5.24</v>
      </c>
      <c r="H692" s="243">
        <f t="shared" si="22"/>
        <v>99.499999999999986</v>
      </c>
      <c r="I692" s="244">
        <v>0.85697000000000001</v>
      </c>
      <c r="J692" s="238" t="s">
        <v>379</v>
      </c>
      <c r="L692" s="236"/>
    </row>
    <row r="693" spans="1:12">
      <c r="A693" s="241">
        <f t="shared" si="21"/>
        <v>690</v>
      </c>
      <c r="B693" s="245" t="s">
        <v>1066</v>
      </c>
      <c r="C693" s="239">
        <v>42767</v>
      </c>
      <c r="D693" s="239">
        <v>42768</v>
      </c>
      <c r="E693" s="242">
        <v>87.2</v>
      </c>
      <c r="F693" s="242">
        <v>6.93</v>
      </c>
      <c r="G693" s="242">
        <v>5.37</v>
      </c>
      <c r="H693" s="243">
        <f t="shared" si="22"/>
        <v>99.5</v>
      </c>
      <c r="I693" s="244">
        <v>0.85750000000000004</v>
      </c>
      <c r="J693" s="238" t="s">
        <v>379</v>
      </c>
      <c r="L693" s="236"/>
    </row>
    <row r="694" spans="1:12">
      <c r="A694" s="241">
        <f t="shared" si="21"/>
        <v>691</v>
      </c>
      <c r="B694" s="245" t="s">
        <v>1067</v>
      </c>
      <c r="C694" s="239">
        <v>42771</v>
      </c>
      <c r="D694" s="239">
        <v>42772</v>
      </c>
      <c r="E694" s="242">
        <v>86.33</v>
      </c>
      <c r="F694" s="242">
        <v>7.2</v>
      </c>
      <c r="G694" s="242">
        <v>5.97</v>
      </c>
      <c r="H694" s="243">
        <f t="shared" si="22"/>
        <v>99.5</v>
      </c>
      <c r="I694" s="244">
        <v>0.85645000000000004</v>
      </c>
      <c r="J694" s="238" t="s">
        <v>379</v>
      </c>
      <c r="L694" s="236"/>
    </row>
    <row r="695" spans="1:12">
      <c r="A695" s="241">
        <f t="shared" si="21"/>
        <v>692</v>
      </c>
      <c r="B695" s="245" t="s">
        <v>1068</v>
      </c>
      <c r="C695" s="239">
        <v>42774</v>
      </c>
      <c r="D695" s="239">
        <v>42775</v>
      </c>
      <c r="E695" s="242">
        <v>86.63</v>
      </c>
      <c r="F695" s="242">
        <v>6.52</v>
      </c>
      <c r="G695" s="242">
        <v>6.35</v>
      </c>
      <c r="H695" s="243">
        <f t="shared" si="22"/>
        <v>99.499999999999986</v>
      </c>
      <c r="I695" s="244">
        <v>0.85758000000000001</v>
      </c>
      <c r="J695" s="238" t="s">
        <v>379</v>
      </c>
      <c r="L695" s="236"/>
    </row>
    <row r="696" spans="1:12">
      <c r="A696" s="241">
        <f t="shared" si="21"/>
        <v>693</v>
      </c>
      <c r="B696" s="245" t="s">
        <v>1069</v>
      </c>
      <c r="C696" s="239">
        <v>42778</v>
      </c>
      <c r="D696" s="239">
        <v>42779</v>
      </c>
      <c r="E696" s="242">
        <v>89.08</v>
      </c>
      <c r="F696" s="242">
        <v>4.62</v>
      </c>
      <c r="G696" s="242">
        <v>5.8</v>
      </c>
      <c r="H696" s="243">
        <f t="shared" si="22"/>
        <v>99.5</v>
      </c>
      <c r="I696" s="244">
        <v>0.85931999999999997</v>
      </c>
      <c r="J696" s="238" t="s">
        <v>379</v>
      </c>
      <c r="L696" s="236"/>
    </row>
    <row r="697" spans="1:12">
      <c r="A697" s="241">
        <f t="shared" si="21"/>
        <v>694</v>
      </c>
      <c r="B697" s="245" t="s">
        <v>1070</v>
      </c>
      <c r="C697" s="239">
        <v>42785</v>
      </c>
      <c r="D697" s="239">
        <v>42786</v>
      </c>
      <c r="E697" s="242">
        <v>83.54</v>
      </c>
      <c r="F697" s="242">
        <v>7.4</v>
      </c>
      <c r="G697" s="242">
        <v>8.56</v>
      </c>
      <c r="H697" s="243">
        <f t="shared" si="22"/>
        <v>99.500000000000014</v>
      </c>
      <c r="I697" s="244">
        <v>0.85587999999999997</v>
      </c>
      <c r="J697" s="238" t="s">
        <v>379</v>
      </c>
      <c r="L697" s="236"/>
    </row>
    <row r="698" spans="1:12">
      <c r="A698" s="241">
        <f t="shared" si="21"/>
        <v>695</v>
      </c>
      <c r="B698" s="245" t="s">
        <v>1071</v>
      </c>
      <c r="C698" s="239">
        <v>42792</v>
      </c>
      <c r="D698" s="239">
        <v>42793</v>
      </c>
      <c r="E698" s="242">
        <v>85.81</v>
      </c>
      <c r="F698" s="242">
        <v>6.53</v>
      </c>
      <c r="G698" s="242">
        <v>7.16</v>
      </c>
      <c r="H698" s="243">
        <f t="shared" si="22"/>
        <v>99.5</v>
      </c>
      <c r="I698" s="244">
        <v>0.85587999999999997</v>
      </c>
      <c r="J698" s="238" t="s">
        <v>379</v>
      </c>
      <c r="L698" s="236"/>
    </row>
    <row r="699" spans="1:12">
      <c r="A699" s="241">
        <f t="shared" si="21"/>
        <v>696</v>
      </c>
      <c r="B699" s="245" t="s">
        <v>1072</v>
      </c>
      <c r="C699" s="239">
        <v>42795</v>
      </c>
      <c r="D699" s="239">
        <v>42796</v>
      </c>
      <c r="E699" s="242">
        <v>86.11</v>
      </c>
      <c r="F699" s="242">
        <v>5.91</v>
      </c>
      <c r="G699" s="242">
        <v>7.48</v>
      </c>
      <c r="H699" s="243">
        <f t="shared" si="22"/>
        <v>99.5</v>
      </c>
      <c r="I699" s="244">
        <v>0.85670999999999997</v>
      </c>
      <c r="J699" s="238" t="s">
        <v>379</v>
      </c>
      <c r="L699" s="236"/>
    </row>
    <row r="700" spans="1:12">
      <c r="A700" s="241">
        <f t="shared" si="21"/>
        <v>697</v>
      </c>
      <c r="B700" s="245" t="s">
        <v>1073</v>
      </c>
      <c r="C700" s="239">
        <v>42802</v>
      </c>
      <c r="D700" s="239">
        <v>42802</v>
      </c>
      <c r="E700" s="242">
        <v>84.81</v>
      </c>
      <c r="F700" s="242">
        <v>5.36</v>
      </c>
      <c r="G700" s="242">
        <v>9.33</v>
      </c>
      <c r="H700" s="243">
        <f t="shared" si="22"/>
        <v>99.5</v>
      </c>
      <c r="I700" s="244">
        <v>0.85553000000000001</v>
      </c>
      <c r="J700" s="238" t="s">
        <v>379</v>
      </c>
      <c r="L700" s="236"/>
    </row>
    <row r="701" spans="1:12">
      <c r="A701" s="241">
        <f t="shared" si="21"/>
        <v>698</v>
      </c>
      <c r="B701" s="245" t="s">
        <v>1074</v>
      </c>
      <c r="C701" s="239">
        <v>42804</v>
      </c>
      <c r="D701" s="239">
        <v>42807</v>
      </c>
      <c r="E701" s="242">
        <v>86.92</v>
      </c>
      <c r="F701" s="242">
        <v>5.33</v>
      </c>
      <c r="G701" s="242">
        <v>7.25</v>
      </c>
      <c r="H701" s="243">
        <f t="shared" si="22"/>
        <v>99.5</v>
      </c>
      <c r="I701" s="244">
        <v>0.85629999999999995</v>
      </c>
      <c r="J701" s="238" t="s">
        <v>379</v>
      </c>
      <c r="L701" s="236"/>
    </row>
    <row r="702" spans="1:12">
      <c r="A702" s="241">
        <f t="shared" si="21"/>
        <v>699</v>
      </c>
      <c r="B702" s="245" t="s">
        <v>1075</v>
      </c>
      <c r="C702" s="239">
        <v>42809</v>
      </c>
      <c r="D702" s="239">
        <v>42810</v>
      </c>
      <c r="E702" s="242">
        <v>84.29</v>
      </c>
      <c r="F702" s="242">
        <v>5.75</v>
      </c>
      <c r="G702" s="242">
        <v>9.4600000000000009</v>
      </c>
      <c r="H702" s="243">
        <f t="shared" si="22"/>
        <v>99.5</v>
      </c>
      <c r="I702" s="244">
        <v>0.85365999999999997</v>
      </c>
      <c r="J702" s="238" t="s">
        <v>379</v>
      </c>
      <c r="L702" s="236"/>
    </row>
    <row r="703" spans="1:12">
      <c r="A703" s="241">
        <f t="shared" si="21"/>
        <v>700</v>
      </c>
      <c r="B703" s="245" t="s">
        <v>1076</v>
      </c>
      <c r="C703" s="239">
        <v>42813</v>
      </c>
      <c r="D703" s="246">
        <v>42816</v>
      </c>
      <c r="E703" s="242">
        <v>86.64</v>
      </c>
      <c r="F703" s="242">
        <v>6.39</v>
      </c>
      <c r="G703" s="242">
        <v>6.47</v>
      </c>
      <c r="H703" s="243">
        <f t="shared" si="22"/>
        <v>99.5</v>
      </c>
      <c r="I703" s="244">
        <v>0.85499000000000003</v>
      </c>
      <c r="J703" s="238" t="s">
        <v>379</v>
      </c>
    </row>
    <row r="704" spans="1:12">
      <c r="A704" s="241">
        <f t="shared" si="21"/>
        <v>701</v>
      </c>
      <c r="B704" s="245" t="s">
        <v>1077</v>
      </c>
      <c r="C704" s="239">
        <v>42816</v>
      </c>
      <c r="D704" s="246">
        <v>42816</v>
      </c>
      <c r="E704" s="242">
        <v>86.35</v>
      </c>
      <c r="F704" s="242">
        <v>6.64</v>
      </c>
      <c r="G704" s="242">
        <v>6.51</v>
      </c>
      <c r="H704" s="243">
        <f t="shared" si="22"/>
        <v>99.5</v>
      </c>
      <c r="I704" s="244">
        <v>0.85773999999999995</v>
      </c>
      <c r="J704" s="238" t="s">
        <v>379</v>
      </c>
    </row>
    <row r="705" spans="1:12">
      <c r="A705" s="241">
        <f t="shared" si="21"/>
        <v>702</v>
      </c>
      <c r="B705" s="245" t="s">
        <v>1078</v>
      </c>
      <c r="C705" s="239">
        <v>42820</v>
      </c>
      <c r="D705" s="239">
        <v>42821</v>
      </c>
      <c r="E705" s="242">
        <v>85.43</v>
      </c>
      <c r="F705" s="242">
        <v>6</v>
      </c>
      <c r="G705" s="242">
        <v>8.08</v>
      </c>
      <c r="H705" s="243">
        <f t="shared" si="22"/>
        <v>99.51</v>
      </c>
      <c r="I705" s="244">
        <v>0.85465999999999998</v>
      </c>
      <c r="J705" s="238" t="s">
        <v>379</v>
      </c>
    </row>
    <row r="706" spans="1:12">
      <c r="A706" s="241">
        <f t="shared" si="21"/>
        <v>703</v>
      </c>
      <c r="B706" s="245" t="s">
        <v>1079</v>
      </c>
      <c r="C706" s="239">
        <v>42822</v>
      </c>
      <c r="D706" s="239">
        <v>42823</v>
      </c>
      <c r="E706" s="242">
        <v>84.76</v>
      </c>
      <c r="F706" s="242">
        <v>6.16</v>
      </c>
      <c r="G706" s="242">
        <v>8.58</v>
      </c>
      <c r="H706" s="243">
        <f t="shared" si="22"/>
        <v>99.5</v>
      </c>
      <c r="I706" s="244">
        <v>0.85358000000000001</v>
      </c>
      <c r="J706" s="238" t="s">
        <v>379</v>
      </c>
    </row>
    <row r="707" spans="1:12">
      <c r="A707" s="241">
        <f t="shared" si="21"/>
        <v>704</v>
      </c>
      <c r="B707" s="245" t="s">
        <v>1080</v>
      </c>
      <c r="C707" s="239">
        <v>42823</v>
      </c>
      <c r="D707" s="239">
        <v>42825</v>
      </c>
      <c r="E707" s="242">
        <v>86.58</v>
      </c>
      <c r="F707" s="242">
        <v>6.96</v>
      </c>
      <c r="G707" s="242">
        <v>5.96</v>
      </c>
      <c r="H707" s="243">
        <f t="shared" si="22"/>
        <v>99.499999999999986</v>
      </c>
      <c r="I707" s="244">
        <v>0.85765999999999998</v>
      </c>
      <c r="J707" s="238" t="s">
        <v>379</v>
      </c>
    </row>
    <row r="708" spans="1:12">
      <c r="A708" s="241">
        <f t="shared" si="21"/>
        <v>705</v>
      </c>
      <c r="B708" s="245" t="s">
        <v>1081</v>
      </c>
      <c r="C708" s="239">
        <v>42827</v>
      </c>
      <c r="D708" s="239">
        <v>42829</v>
      </c>
      <c r="E708" s="242">
        <v>86.03</v>
      </c>
      <c r="F708" s="242">
        <v>7.49</v>
      </c>
      <c r="G708" s="242">
        <v>5.98</v>
      </c>
      <c r="H708" s="243">
        <f t="shared" si="22"/>
        <v>99.5</v>
      </c>
      <c r="I708" s="244">
        <v>0.85638000000000003</v>
      </c>
      <c r="J708" s="238" t="s">
        <v>379</v>
      </c>
    </row>
    <row r="709" spans="1:12">
      <c r="A709" s="241">
        <f t="shared" si="21"/>
        <v>706</v>
      </c>
      <c r="B709" s="245" t="s">
        <v>1082</v>
      </c>
      <c r="C709" s="239">
        <v>42830</v>
      </c>
      <c r="D709" s="239">
        <v>42831</v>
      </c>
      <c r="E709" s="242">
        <v>86.44</v>
      </c>
      <c r="F709" s="242">
        <v>6.99</v>
      </c>
      <c r="G709" s="242">
        <v>6.06</v>
      </c>
      <c r="H709" s="243">
        <f t="shared" si="22"/>
        <v>99.49</v>
      </c>
      <c r="I709" s="244">
        <v>0.85567000000000004</v>
      </c>
      <c r="J709" s="238" t="s">
        <v>379</v>
      </c>
    </row>
    <row r="710" spans="1:12">
      <c r="A710" s="241">
        <f t="shared" ref="A710:A773" si="23">A709+1</f>
        <v>707</v>
      </c>
      <c r="B710" s="245" t="s">
        <v>1083</v>
      </c>
      <c r="C710" s="239">
        <v>42834</v>
      </c>
      <c r="D710" s="239">
        <v>42836</v>
      </c>
      <c r="E710" s="242">
        <v>86.7</v>
      </c>
      <c r="F710" s="242">
        <v>6.32</v>
      </c>
      <c r="G710" s="242">
        <v>6.48</v>
      </c>
      <c r="H710" s="243">
        <f t="shared" si="22"/>
        <v>99.500000000000014</v>
      </c>
      <c r="I710" s="244">
        <v>0.85419999999999996</v>
      </c>
      <c r="J710" s="238" t="s">
        <v>379</v>
      </c>
    </row>
    <row r="711" spans="1:12">
      <c r="A711" s="241">
        <f t="shared" si="23"/>
        <v>708</v>
      </c>
      <c r="B711" s="245" t="s">
        <v>1084</v>
      </c>
      <c r="C711" s="239">
        <v>42837</v>
      </c>
      <c r="D711" s="239">
        <v>42838</v>
      </c>
      <c r="E711" s="242">
        <v>87.88</v>
      </c>
      <c r="F711" s="242">
        <v>5.55</v>
      </c>
      <c r="G711" s="242">
        <v>6.07</v>
      </c>
      <c r="H711" s="243">
        <f t="shared" si="22"/>
        <v>99.5</v>
      </c>
      <c r="I711" s="244">
        <v>0.85426000000000002</v>
      </c>
      <c r="J711" s="238" t="s">
        <v>379</v>
      </c>
    </row>
    <row r="712" spans="1:12">
      <c r="A712" s="241">
        <f t="shared" si="23"/>
        <v>709</v>
      </c>
      <c r="B712" s="245" t="s">
        <v>1085</v>
      </c>
      <c r="C712" s="239">
        <v>42841</v>
      </c>
      <c r="D712" s="239">
        <v>42843</v>
      </c>
      <c r="E712" s="242">
        <v>86.65</v>
      </c>
      <c r="F712" s="242">
        <v>4.3600000000000003</v>
      </c>
      <c r="G712" s="242">
        <v>8.49</v>
      </c>
      <c r="H712" s="243">
        <f t="shared" si="22"/>
        <v>99.5</v>
      </c>
      <c r="I712" s="244">
        <v>0.85348000000000002</v>
      </c>
      <c r="J712" s="238" t="s">
        <v>379</v>
      </c>
    </row>
    <row r="713" spans="1:12">
      <c r="A713" s="241">
        <f t="shared" si="23"/>
        <v>710</v>
      </c>
      <c r="B713" s="245" t="s">
        <v>1086</v>
      </c>
      <c r="C713" s="239">
        <v>42844</v>
      </c>
      <c r="D713" s="239">
        <v>42846</v>
      </c>
      <c r="E713" s="242">
        <v>86.85</v>
      </c>
      <c r="F713" s="242">
        <v>4.1900000000000004</v>
      </c>
      <c r="G713" s="242">
        <v>8.4600000000000009</v>
      </c>
      <c r="H713" s="243">
        <f t="shared" si="22"/>
        <v>99.5</v>
      </c>
      <c r="I713" s="244">
        <v>0.85407</v>
      </c>
      <c r="J713" s="238" t="s">
        <v>379</v>
      </c>
    </row>
    <row r="714" spans="1:12">
      <c r="A714" s="241">
        <f t="shared" si="23"/>
        <v>711</v>
      </c>
      <c r="B714" s="245" t="s">
        <v>1087</v>
      </c>
      <c r="C714" s="239">
        <v>42848</v>
      </c>
      <c r="D714" s="239">
        <v>42850</v>
      </c>
      <c r="E714" s="242">
        <v>87.65</v>
      </c>
      <c r="F714" s="242">
        <v>5.43</v>
      </c>
      <c r="G714" s="242">
        <v>6.43</v>
      </c>
      <c r="H714" s="243">
        <f t="shared" si="22"/>
        <v>99.510000000000019</v>
      </c>
      <c r="I714" s="244">
        <v>0.85550000000000004</v>
      </c>
      <c r="J714" s="238" t="s">
        <v>379</v>
      </c>
    </row>
    <row r="715" spans="1:12">
      <c r="A715" s="241">
        <f t="shared" si="23"/>
        <v>712</v>
      </c>
      <c r="B715" s="245" t="s">
        <v>1088</v>
      </c>
      <c r="C715" s="239">
        <v>42851</v>
      </c>
      <c r="D715" s="239">
        <v>42851</v>
      </c>
      <c r="E715" s="242">
        <v>86.68</v>
      </c>
      <c r="F715" s="242">
        <v>6.4</v>
      </c>
      <c r="G715" s="242">
        <v>6.41</v>
      </c>
      <c r="H715" s="243">
        <f t="shared" si="22"/>
        <v>99.490000000000009</v>
      </c>
      <c r="I715" s="244">
        <v>0.85877000000000003</v>
      </c>
      <c r="J715" s="238" t="s">
        <v>379</v>
      </c>
    </row>
    <row r="716" spans="1:12">
      <c r="A716" s="241">
        <f t="shared" si="23"/>
        <v>713</v>
      </c>
      <c r="B716" s="245" t="s">
        <v>1089</v>
      </c>
      <c r="C716" s="239">
        <v>42855</v>
      </c>
      <c r="D716" s="239">
        <v>42857</v>
      </c>
      <c r="E716" s="242">
        <v>86.6</v>
      </c>
      <c r="F716" s="242">
        <v>6.31</v>
      </c>
      <c r="G716" s="242">
        <v>6.58</v>
      </c>
      <c r="H716" s="243">
        <f t="shared" si="22"/>
        <v>99.49</v>
      </c>
      <c r="I716" s="244">
        <v>0.85572000000000004</v>
      </c>
      <c r="J716" s="238" t="s">
        <v>379</v>
      </c>
      <c r="K716" s="248" t="s">
        <v>1090</v>
      </c>
      <c r="L716" s="249">
        <v>20170427</v>
      </c>
    </row>
    <row r="717" spans="1:12">
      <c r="A717" s="241">
        <f t="shared" si="23"/>
        <v>714</v>
      </c>
      <c r="B717" s="245" t="s">
        <v>1091</v>
      </c>
      <c r="C717" s="239">
        <v>42858</v>
      </c>
      <c r="D717" s="250">
        <v>42864</v>
      </c>
      <c r="E717" s="242">
        <v>87.17</v>
      </c>
      <c r="F717" s="242">
        <v>5.19</v>
      </c>
      <c r="G717" s="242">
        <v>7.14</v>
      </c>
      <c r="H717" s="243">
        <f t="shared" si="22"/>
        <v>99.5</v>
      </c>
      <c r="I717" s="244">
        <v>0.85341</v>
      </c>
      <c r="J717" s="238" t="s">
        <v>379</v>
      </c>
    </row>
    <row r="718" spans="1:12">
      <c r="A718" s="241">
        <f t="shared" si="23"/>
        <v>715</v>
      </c>
      <c r="B718" s="245" t="s">
        <v>1092</v>
      </c>
      <c r="C718" s="239">
        <v>42862</v>
      </c>
      <c r="D718" s="250">
        <v>42864</v>
      </c>
      <c r="E718" s="242">
        <v>84.42</v>
      </c>
      <c r="F718" s="242">
        <v>4.42</v>
      </c>
      <c r="G718" s="242">
        <v>10.66</v>
      </c>
      <c r="H718" s="243">
        <f t="shared" si="22"/>
        <v>99.5</v>
      </c>
      <c r="I718" s="244">
        <v>0.85152000000000005</v>
      </c>
      <c r="J718" s="238" t="s">
        <v>379</v>
      </c>
    </row>
    <row r="719" spans="1:12">
      <c r="A719" s="241">
        <f t="shared" si="23"/>
        <v>716</v>
      </c>
      <c r="B719" s="245" t="s">
        <v>1093</v>
      </c>
      <c r="C719" s="239">
        <v>42865</v>
      </c>
      <c r="D719" s="239">
        <v>42866</v>
      </c>
      <c r="E719" s="242">
        <v>87.15</v>
      </c>
      <c r="F719" s="242">
        <v>5.37</v>
      </c>
      <c r="G719" s="242">
        <v>6.98</v>
      </c>
      <c r="H719" s="243">
        <f t="shared" si="22"/>
        <v>99.500000000000014</v>
      </c>
      <c r="I719" s="244">
        <v>0.85550000000000004</v>
      </c>
      <c r="J719" s="238" t="s">
        <v>379</v>
      </c>
      <c r="L719" s="236"/>
    </row>
    <row r="720" spans="1:12">
      <c r="A720" s="241">
        <f t="shared" si="23"/>
        <v>717</v>
      </c>
      <c r="B720" s="245" t="s">
        <v>1094</v>
      </c>
      <c r="C720" s="239">
        <v>42870</v>
      </c>
      <c r="D720" s="239">
        <v>42871</v>
      </c>
      <c r="E720" s="242">
        <v>86.69</v>
      </c>
      <c r="F720" s="242">
        <v>5.55</v>
      </c>
      <c r="G720" s="242">
        <v>7.25</v>
      </c>
      <c r="H720" s="243">
        <f t="shared" ref="H720:H783" si="24">SUM(E720:G720)</f>
        <v>99.49</v>
      </c>
      <c r="I720" s="244">
        <v>0.85321000000000002</v>
      </c>
      <c r="J720" s="238" t="s">
        <v>379</v>
      </c>
      <c r="L720" s="236"/>
    </row>
    <row r="721" spans="1:12">
      <c r="A721" s="241">
        <f t="shared" si="23"/>
        <v>718</v>
      </c>
      <c r="B721" s="245" t="s">
        <v>1095</v>
      </c>
      <c r="C721" s="239">
        <v>42872</v>
      </c>
      <c r="D721" s="239">
        <v>42874</v>
      </c>
      <c r="E721" s="242">
        <v>87.36</v>
      </c>
      <c r="F721" s="242">
        <v>5.4</v>
      </c>
      <c r="G721" s="242">
        <v>6.74</v>
      </c>
      <c r="H721" s="243">
        <f t="shared" si="24"/>
        <v>99.5</v>
      </c>
      <c r="I721" s="244">
        <v>0.85585999999999995</v>
      </c>
      <c r="J721" s="238" t="s">
        <v>379</v>
      </c>
      <c r="L721" s="236"/>
    </row>
    <row r="722" spans="1:12">
      <c r="A722" s="241">
        <f t="shared" si="23"/>
        <v>719</v>
      </c>
      <c r="B722" s="245" t="s">
        <v>1096</v>
      </c>
      <c r="C722" s="239">
        <v>42874</v>
      </c>
      <c r="D722" s="239">
        <v>42874</v>
      </c>
      <c r="E722" s="242">
        <v>86.48</v>
      </c>
      <c r="F722" s="242">
        <v>5.28</v>
      </c>
      <c r="G722" s="242">
        <v>7.73</v>
      </c>
      <c r="H722" s="243">
        <f t="shared" si="24"/>
        <v>99.490000000000009</v>
      </c>
      <c r="I722" s="244">
        <v>0.85424999999999995</v>
      </c>
      <c r="J722" s="238" t="s">
        <v>379</v>
      </c>
      <c r="L722" s="236"/>
    </row>
    <row r="723" spans="1:12">
      <c r="A723" s="241">
        <f t="shared" si="23"/>
        <v>720</v>
      </c>
      <c r="B723" s="245" t="s">
        <v>1097</v>
      </c>
      <c r="C723" s="239">
        <v>42876</v>
      </c>
      <c r="D723" s="239">
        <v>42877</v>
      </c>
      <c r="E723" s="242">
        <v>86.97</v>
      </c>
      <c r="F723" s="242">
        <v>5.6</v>
      </c>
      <c r="G723" s="242">
        <v>6.93</v>
      </c>
      <c r="H723" s="243">
        <f t="shared" si="24"/>
        <v>99.5</v>
      </c>
      <c r="I723" s="244">
        <v>0.85518000000000005</v>
      </c>
      <c r="J723" s="238" t="s">
        <v>379</v>
      </c>
      <c r="L723" s="236"/>
    </row>
    <row r="724" spans="1:12">
      <c r="A724" s="241">
        <f t="shared" si="23"/>
        <v>721</v>
      </c>
      <c r="B724" s="245" t="s">
        <v>1098</v>
      </c>
      <c r="C724" s="239">
        <v>42886</v>
      </c>
      <c r="D724" s="239">
        <v>42886</v>
      </c>
      <c r="E724" s="242">
        <v>84.77</v>
      </c>
      <c r="F724" s="242">
        <v>5.41</v>
      </c>
      <c r="G724" s="242">
        <v>9.33</v>
      </c>
      <c r="H724" s="243">
        <f t="shared" si="24"/>
        <v>99.509999999999991</v>
      </c>
      <c r="I724" s="244">
        <v>0.85367000000000004</v>
      </c>
      <c r="J724" s="238" t="s">
        <v>379</v>
      </c>
      <c r="L724" s="236"/>
    </row>
    <row r="725" spans="1:12">
      <c r="A725" s="241">
        <f t="shared" si="23"/>
        <v>722</v>
      </c>
      <c r="B725" s="245" t="s">
        <v>1099</v>
      </c>
      <c r="C725" s="239">
        <v>42887</v>
      </c>
      <c r="D725" s="239">
        <v>42888</v>
      </c>
      <c r="E725" s="242">
        <v>85.35</v>
      </c>
      <c r="F725" s="242">
        <v>4.67</v>
      </c>
      <c r="G725" s="242">
        <v>9.4700000000000006</v>
      </c>
      <c r="H725" s="243">
        <f t="shared" si="24"/>
        <v>99.49</v>
      </c>
      <c r="I725" s="244">
        <v>0.85360000000000003</v>
      </c>
      <c r="J725" s="238" t="s">
        <v>379</v>
      </c>
      <c r="L725" s="236"/>
    </row>
    <row r="726" spans="1:12">
      <c r="A726" s="241">
        <f t="shared" si="23"/>
        <v>723</v>
      </c>
      <c r="B726" s="245" t="s">
        <v>1100</v>
      </c>
      <c r="C726" s="239">
        <v>42890</v>
      </c>
      <c r="D726" s="239">
        <v>42891</v>
      </c>
      <c r="E726" s="242">
        <v>87.34</v>
      </c>
      <c r="F726" s="242">
        <v>5.15</v>
      </c>
      <c r="G726" s="242">
        <v>7.01</v>
      </c>
      <c r="H726" s="243">
        <f t="shared" si="24"/>
        <v>99.500000000000014</v>
      </c>
      <c r="I726" s="244">
        <v>0.85668</v>
      </c>
      <c r="J726" s="238" t="s">
        <v>379</v>
      </c>
      <c r="L726" s="236"/>
    </row>
    <row r="727" spans="1:12">
      <c r="A727" s="241">
        <f t="shared" si="23"/>
        <v>724</v>
      </c>
      <c r="B727" s="245" t="s">
        <v>1101</v>
      </c>
      <c r="C727" s="239">
        <v>42893</v>
      </c>
      <c r="D727" s="239">
        <v>42893</v>
      </c>
      <c r="E727" s="242">
        <v>86.96</v>
      </c>
      <c r="F727" s="242">
        <v>5.49</v>
      </c>
      <c r="G727" s="242">
        <v>7.05</v>
      </c>
      <c r="H727" s="243">
        <f t="shared" si="24"/>
        <v>99.499999999999986</v>
      </c>
      <c r="I727" s="244">
        <v>0.85687000000000002</v>
      </c>
      <c r="J727" s="238" t="s">
        <v>379</v>
      </c>
      <c r="L727" s="236"/>
    </row>
    <row r="728" spans="1:12">
      <c r="A728" s="241">
        <f t="shared" si="23"/>
        <v>725</v>
      </c>
      <c r="B728" s="245" t="s">
        <v>1102</v>
      </c>
      <c r="C728" s="239">
        <v>42897</v>
      </c>
      <c r="D728" s="239">
        <v>42898</v>
      </c>
      <c r="E728" s="242">
        <v>86.74</v>
      </c>
      <c r="F728" s="242">
        <v>5.63</v>
      </c>
      <c r="G728" s="242">
        <v>7.13</v>
      </c>
      <c r="H728" s="243">
        <f t="shared" si="24"/>
        <v>99.499999999999986</v>
      </c>
      <c r="I728" s="244">
        <v>0.85299999999999998</v>
      </c>
      <c r="J728" s="238" t="s">
        <v>379</v>
      </c>
      <c r="L728" s="236"/>
    </row>
    <row r="729" spans="1:12">
      <c r="A729" s="241">
        <f t="shared" si="23"/>
        <v>726</v>
      </c>
      <c r="B729" s="245" t="s">
        <v>1103</v>
      </c>
      <c r="C729" s="239">
        <v>42900</v>
      </c>
      <c r="D729" s="239">
        <v>42901</v>
      </c>
      <c r="E729" s="242">
        <v>87.62</v>
      </c>
      <c r="F729" s="242">
        <v>5.26</v>
      </c>
      <c r="G729" s="242">
        <v>6.61</v>
      </c>
      <c r="H729" s="243">
        <f t="shared" si="24"/>
        <v>99.490000000000009</v>
      </c>
      <c r="I729" s="244">
        <v>0.85546999999999995</v>
      </c>
      <c r="J729" s="238" t="s">
        <v>379</v>
      </c>
      <c r="L729" s="236"/>
    </row>
    <row r="730" spans="1:12">
      <c r="A730" s="241">
        <f t="shared" si="23"/>
        <v>727</v>
      </c>
      <c r="B730" s="245" t="s">
        <v>1104</v>
      </c>
      <c r="C730" s="239">
        <v>42905</v>
      </c>
      <c r="D730" s="239">
        <v>42905</v>
      </c>
      <c r="E730" s="242">
        <v>87.69</v>
      </c>
      <c r="F730" s="242">
        <v>4.9400000000000004</v>
      </c>
      <c r="G730" s="242">
        <v>6.87</v>
      </c>
      <c r="H730" s="243">
        <f t="shared" si="24"/>
        <v>99.5</v>
      </c>
      <c r="I730" s="244">
        <v>0.85375000000000001</v>
      </c>
      <c r="J730" s="238" t="s">
        <v>379</v>
      </c>
      <c r="L730" s="236"/>
    </row>
    <row r="731" spans="1:12">
      <c r="A731" s="241">
        <f t="shared" si="23"/>
        <v>728</v>
      </c>
      <c r="B731" s="245" t="s">
        <v>1105</v>
      </c>
      <c r="C731" s="239">
        <v>42908</v>
      </c>
      <c r="D731" s="239">
        <v>42909</v>
      </c>
      <c r="E731" s="242">
        <v>87.56</v>
      </c>
      <c r="F731" s="242">
        <v>4.8</v>
      </c>
      <c r="G731" s="242">
        <v>7.13</v>
      </c>
      <c r="H731" s="243">
        <f t="shared" si="24"/>
        <v>99.49</v>
      </c>
      <c r="I731" s="244">
        <v>0.85516000000000003</v>
      </c>
      <c r="J731" s="238" t="s">
        <v>379</v>
      </c>
      <c r="L731" s="236"/>
    </row>
    <row r="732" spans="1:12">
      <c r="A732" s="241">
        <f t="shared" si="23"/>
        <v>729</v>
      </c>
      <c r="B732" s="245" t="s">
        <v>1106</v>
      </c>
      <c r="C732" s="239">
        <v>42911</v>
      </c>
      <c r="D732" s="239">
        <v>42912</v>
      </c>
      <c r="E732" s="242">
        <v>87.42</v>
      </c>
      <c r="F732" s="242">
        <v>5.15</v>
      </c>
      <c r="G732" s="242">
        <v>6.93</v>
      </c>
      <c r="H732" s="243">
        <f t="shared" si="24"/>
        <v>99.5</v>
      </c>
      <c r="I732" s="244">
        <v>0.85579000000000005</v>
      </c>
      <c r="J732" s="238" t="s">
        <v>379</v>
      </c>
      <c r="L732" s="236"/>
    </row>
    <row r="733" spans="1:12">
      <c r="A733" s="241">
        <f t="shared" si="23"/>
        <v>730</v>
      </c>
      <c r="B733" s="245" t="s">
        <v>1107</v>
      </c>
      <c r="C733" s="239">
        <v>42918</v>
      </c>
      <c r="D733" s="239">
        <v>42919</v>
      </c>
      <c r="E733" s="242">
        <v>87.29</v>
      </c>
      <c r="F733" s="242">
        <v>5.97</v>
      </c>
      <c r="G733" s="242">
        <v>6.24</v>
      </c>
      <c r="H733" s="243">
        <f t="shared" si="24"/>
        <v>99.5</v>
      </c>
      <c r="I733" s="244">
        <v>0.85460000000000003</v>
      </c>
      <c r="J733" s="238" t="s">
        <v>379</v>
      </c>
      <c r="L733" s="236"/>
    </row>
    <row r="734" spans="1:12">
      <c r="A734" s="241">
        <f t="shared" si="23"/>
        <v>731</v>
      </c>
      <c r="B734" s="245" t="s">
        <v>1108</v>
      </c>
      <c r="C734" s="239">
        <v>42921</v>
      </c>
      <c r="D734" s="239">
        <v>42922</v>
      </c>
      <c r="E734" s="242">
        <v>87.51</v>
      </c>
      <c r="F734" s="242">
        <v>5.17</v>
      </c>
      <c r="G734" s="242">
        <v>6.83</v>
      </c>
      <c r="H734" s="243">
        <f t="shared" si="24"/>
        <v>99.51</v>
      </c>
      <c r="I734" s="244">
        <v>0.85663</v>
      </c>
      <c r="J734" s="238" t="s">
        <v>379</v>
      </c>
      <c r="L734" s="236"/>
    </row>
    <row r="735" spans="1:12">
      <c r="A735" s="241">
        <f t="shared" si="23"/>
        <v>732</v>
      </c>
      <c r="B735" s="245" t="s">
        <v>1109</v>
      </c>
      <c r="C735" s="239">
        <v>42925</v>
      </c>
      <c r="D735" s="239">
        <v>42928</v>
      </c>
      <c r="E735" s="242">
        <v>88.03</v>
      </c>
      <c r="F735" s="242">
        <v>4.2699999999999996</v>
      </c>
      <c r="G735" s="242">
        <v>7.2</v>
      </c>
      <c r="H735" s="243">
        <f t="shared" si="24"/>
        <v>99.5</v>
      </c>
      <c r="I735" s="244">
        <v>0.85526000000000002</v>
      </c>
      <c r="J735" s="238" t="s">
        <v>379</v>
      </c>
    </row>
    <row r="736" spans="1:12">
      <c r="A736" s="241">
        <f t="shared" si="23"/>
        <v>733</v>
      </c>
      <c r="B736" s="245" t="s">
        <v>1110</v>
      </c>
      <c r="C736" s="239">
        <v>42928</v>
      </c>
      <c r="D736" s="239">
        <v>42929</v>
      </c>
      <c r="E736" s="242">
        <v>88.95</v>
      </c>
      <c r="F736" s="242">
        <v>3.92</v>
      </c>
      <c r="G736" s="242">
        <v>6.63</v>
      </c>
      <c r="H736" s="243">
        <f t="shared" si="24"/>
        <v>99.5</v>
      </c>
      <c r="I736" s="244">
        <v>0.85546</v>
      </c>
      <c r="J736" s="238" t="s">
        <v>379</v>
      </c>
    </row>
    <row r="737" spans="1:12">
      <c r="A737" s="241">
        <f t="shared" si="23"/>
        <v>734</v>
      </c>
      <c r="B737" s="245" t="s">
        <v>1111</v>
      </c>
      <c r="C737" s="239">
        <v>42932</v>
      </c>
      <c r="D737" s="239">
        <v>42935</v>
      </c>
      <c r="E737" s="242">
        <v>88</v>
      </c>
      <c r="F737" s="242">
        <v>4.51</v>
      </c>
      <c r="G737" s="242">
        <v>6.99</v>
      </c>
      <c r="H737" s="243">
        <f t="shared" si="24"/>
        <v>99.5</v>
      </c>
      <c r="I737" s="244">
        <v>0.85377000000000003</v>
      </c>
      <c r="J737" s="238" t="s">
        <v>379</v>
      </c>
    </row>
    <row r="738" spans="1:12">
      <c r="A738" s="241">
        <f t="shared" si="23"/>
        <v>735</v>
      </c>
      <c r="B738" s="245" t="s">
        <v>1112</v>
      </c>
      <c r="C738" s="239">
        <v>42935</v>
      </c>
      <c r="D738" s="239">
        <v>42936</v>
      </c>
      <c r="E738" s="242">
        <v>87.68</v>
      </c>
      <c r="F738" s="242">
        <v>4.95</v>
      </c>
      <c r="G738" s="242">
        <v>6.87</v>
      </c>
      <c r="H738" s="243">
        <f t="shared" si="24"/>
        <v>99.500000000000014</v>
      </c>
      <c r="I738" s="244">
        <v>0.85270999999999997</v>
      </c>
      <c r="J738" s="238" t="s">
        <v>379</v>
      </c>
    </row>
    <row r="739" spans="1:12">
      <c r="A739" s="241">
        <f t="shared" si="23"/>
        <v>736</v>
      </c>
      <c r="B739" s="245" t="s">
        <v>1113</v>
      </c>
      <c r="C739" s="239">
        <v>42939</v>
      </c>
      <c r="D739" s="239">
        <v>42941</v>
      </c>
      <c r="E739" s="242">
        <v>87.2</v>
      </c>
      <c r="F739" s="242">
        <v>4.59</v>
      </c>
      <c r="G739" s="242">
        <v>7.71</v>
      </c>
      <c r="H739" s="243">
        <f t="shared" si="24"/>
        <v>99.5</v>
      </c>
      <c r="I739" s="244">
        <v>0.85619000000000001</v>
      </c>
      <c r="J739" s="238" t="s">
        <v>379</v>
      </c>
      <c r="K739" s="248" t="s">
        <v>1090</v>
      </c>
      <c r="L739" s="249" t="s">
        <v>1114</v>
      </c>
    </row>
    <row r="740" spans="1:12">
      <c r="A740" s="241">
        <f t="shared" si="23"/>
        <v>737</v>
      </c>
      <c r="B740" s="245" t="s">
        <v>1115</v>
      </c>
      <c r="C740" s="239">
        <v>42942</v>
      </c>
      <c r="D740" s="239">
        <v>42943</v>
      </c>
      <c r="E740" s="242">
        <v>86.47</v>
      </c>
      <c r="F740" s="242">
        <v>5.28</v>
      </c>
      <c r="G740" s="242">
        <v>7.75</v>
      </c>
      <c r="H740" s="243">
        <f t="shared" si="24"/>
        <v>99.5</v>
      </c>
      <c r="I740" s="244">
        <v>0.85436000000000001</v>
      </c>
      <c r="J740" s="238" t="s">
        <v>379</v>
      </c>
      <c r="K740" s="248"/>
    </row>
    <row r="741" spans="1:12">
      <c r="A741" s="241">
        <f t="shared" si="23"/>
        <v>738</v>
      </c>
      <c r="B741" s="245" t="s">
        <v>1116</v>
      </c>
      <c r="C741" s="239">
        <v>42949</v>
      </c>
      <c r="D741" s="239">
        <v>42949</v>
      </c>
      <c r="E741" s="242">
        <v>87.65</v>
      </c>
      <c r="F741" s="242">
        <v>5.17</v>
      </c>
      <c r="G741" s="242">
        <v>6.68</v>
      </c>
      <c r="H741" s="243">
        <f t="shared" si="24"/>
        <v>99.5</v>
      </c>
      <c r="I741" s="244">
        <v>0.85514000000000001</v>
      </c>
      <c r="J741" s="238" t="s">
        <v>379</v>
      </c>
    </row>
    <row r="742" spans="1:12">
      <c r="A742" s="241">
        <f t="shared" si="23"/>
        <v>739</v>
      </c>
      <c r="B742" s="245" t="s">
        <v>1117</v>
      </c>
      <c r="C742" s="239">
        <v>42953</v>
      </c>
      <c r="D742" s="239">
        <v>42955</v>
      </c>
      <c r="E742" s="242">
        <v>86.93</v>
      </c>
      <c r="F742" s="242">
        <v>6.6</v>
      </c>
      <c r="G742" s="242">
        <v>5.96</v>
      </c>
      <c r="H742" s="243">
        <f t="shared" si="24"/>
        <v>99.49</v>
      </c>
      <c r="I742" s="244">
        <v>0.85426000000000002</v>
      </c>
      <c r="J742" s="238" t="s">
        <v>379</v>
      </c>
    </row>
    <row r="743" spans="1:12">
      <c r="A743" s="241">
        <f t="shared" si="23"/>
        <v>740</v>
      </c>
      <c r="B743" s="245" t="s">
        <v>1118</v>
      </c>
      <c r="C743" s="239">
        <v>42957</v>
      </c>
      <c r="D743" s="239">
        <v>42962</v>
      </c>
      <c r="E743" s="242">
        <v>86.87</v>
      </c>
      <c r="F743" s="242">
        <v>5.16</v>
      </c>
      <c r="G743" s="242">
        <v>7.47</v>
      </c>
      <c r="H743" s="243">
        <f t="shared" si="24"/>
        <v>99.5</v>
      </c>
      <c r="I743" s="244">
        <v>0.85499999999999998</v>
      </c>
      <c r="J743" s="238" t="s">
        <v>379</v>
      </c>
    </row>
    <row r="744" spans="1:12">
      <c r="A744" s="241">
        <f t="shared" si="23"/>
        <v>741</v>
      </c>
      <c r="B744" s="245" t="s">
        <v>1119</v>
      </c>
      <c r="C744" s="239">
        <v>42960</v>
      </c>
      <c r="D744" s="239">
        <v>42962</v>
      </c>
      <c r="E744" s="242">
        <v>88.09</v>
      </c>
      <c r="F744" s="242">
        <v>4.33</v>
      </c>
      <c r="G744" s="242">
        <v>7.08</v>
      </c>
      <c r="H744" s="243">
        <f t="shared" si="24"/>
        <v>99.5</v>
      </c>
      <c r="I744" s="244">
        <v>0.85699999999999998</v>
      </c>
      <c r="J744" s="238" t="s">
        <v>379</v>
      </c>
    </row>
    <row r="745" spans="1:12">
      <c r="A745" s="241">
        <f t="shared" si="23"/>
        <v>742</v>
      </c>
      <c r="B745" s="245" t="s">
        <v>1120</v>
      </c>
      <c r="C745" s="239">
        <v>42963</v>
      </c>
      <c r="D745" s="239">
        <v>42965</v>
      </c>
      <c r="E745" s="242">
        <v>90.18</v>
      </c>
      <c r="F745" s="242">
        <v>3.61</v>
      </c>
      <c r="G745" s="242">
        <v>5.71</v>
      </c>
      <c r="H745" s="243">
        <f t="shared" si="24"/>
        <v>99.5</v>
      </c>
      <c r="I745" s="244">
        <v>0.85631000000000002</v>
      </c>
      <c r="J745" s="238" t="s">
        <v>379</v>
      </c>
    </row>
    <row r="746" spans="1:12">
      <c r="A746" s="241">
        <f t="shared" si="23"/>
        <v>743</v>
      </c>
      <c r="B746" s="245" t="s">
        <v>1121</v>
      </c>
      <c r="C746" s="239">
        <v>42967</v>
      </c>
      <c r="D746" s="239">
        <v>42970</v>
      </c>
      <c r="E746" s="242">
        <v>89.2</v>
      </c>
      <c r="F746" s="242">
        <v>4.28</v>
      </c>
      <c r="G746" s="242">
        <v>6.01</v>
      </c>
      <c r="H746" s="243">
        <f t="shared" si="24"/>
        <v>99.490000000000009</v>
      </c>
      <c r="I746" s="244">
        <v>0.85636000000000001</v>
      </c>
      <c r="J746" s="238" t="s">
        <v>379</v>
      </c>
    </row>
    <row r="747" spans="1:12">
      <c r="A747" s="241">
        <f t="shared" si="23"/>
        <v>744</v>
      </c>
      <c r="B747" s="245" t="s">
        <v>1122</v>
      </c>
      <c r="C747" s="239">
        <v>42970</v>
      </c>
      <c r="D747" s="239">
        <v>42972</v>
      </c>
      <c r="E747" s="242">
        <v>89.18</v>
      </c>
      <c r="F747" s="242">
        <v>3.85</v>
      </c>
      <c r="G747" s="242">
        <v>6.47</v>
      </c>
      <c r="H747" s="243">
        <f t="shared" si="24"/>
        <v>99.5</v>
      </c>
      <c r="I747" s="244">
        <v>0.85562000000000005</v>
      </c>
      <c r="J747" s="238" t="s">
        <v>379</v>
      </c>
    </row>
    <row r="748" spans="1:12">
      <c r="A748" s="241">
        <f t="shared" si="23"/>
        <v>745</v>
      </c>
      <c r="B748" s="245" t="s">
        <v>1123</v>
      </c>
      <c r="C748" s="239">
        <v>42974</v>
      </c>
      <c r="D748" s="239">
        <v>42975</v>
      </c>
      <c r="E748" s="242">
        <v>87.67</v>
      </c>
      <c r="F748" s="242">
        <v>5.6</v>
      </c>
      <c r="G748" s="242">
        <v>6.24</v>
      </c>
      <c r="H748" s="243">
        <f t="shared" si="24"/>
        <v>99.509999999999991</v>
      </c>
      <c r="I748" s="244">
        <v>0.85651999999999995</v>
      </c>
      <c r="J748" s="238" t="s">
        <v>379</v>
      </c>
    </row>
    <row r="749" spans="1:12">
      <c r="A749" s="241">
        <f t="shared" si="23"/>
        <v>746</v>
      </c>
      <c r="B749" s="245" t="s">
        <v>1124</v>
      </c>
      <c r="C749" s="239">
        <v>42977</v>
      </c>
      <c r="D749" s="239">
        <v>42978</v>
      </c>
      <c r="E749" s="242">
        <v>87.43</v>
      </c>
      <c r="F749" s="242">
        <v>5.28</v>
      </c>
      <c r="G749" s="242">
        <v>6.79</v>
      </c>
      <c r="H749" s="243">
        <f t="shared" si="24"/>
        <v>99.500000000000014</v>
      </c>
      <c r="I749" s="244">
        <v>0.85629999999999995</v>
      </c>
      <c r="J749" s="238" t="s">
        <v>379</v>
      </c>
    </row>
    <row r="750" spans="1:12">
      <c r="A750" s="241">
        <f t="shared" si="23"/>
        <v>747</v>
      </c>
      <c r="B750" s="245" t="s">
        <v>1125</v>
      </c>
      <c r="C750" s="239">
        <v>42981</v>
      </c>
      <c r="D750" s="239">
        <v>42983</v>
      </c>
      <c r="E750" s="242">
        <v>87.48</v>
      </c>
      <c r="F750" s="242">
        <v>3.87</v>
      </c>
      <c r="G750" s="242">
        <v>8.15</v>
      </c>
      <c r="H750" s="243">
        <f t="shared" si="24"/>
        <v>99.500000000000014</v>
      </c>
      <c r="I750" s="244">
        <v>0.85572999999999999</v>
      </c>
      <c r="J750" s="238" t="s">
        <v>379</v>
      </c>
    </row>
    <row r="751" spans="1:12">
      <c r="A751" s="241">
        <f t="shared" si="23"/>
        <v>748</v>
      </c>
      <c r="B751" s="245" t="s">
        <v>1126</v>
      </c>
      <c r="C751" s="239">
        <v>42984</v>
      </c>
      <c r="D751" s="239">
        <v>42986</v>
      </c>
      <c r="E751" s="242">
        <v>88.09</v>
      </c>
      <c r="F751" s="242">
        <v>3.13</v>
      </c>
      <c r="G751" s="242">
        <v>8.2799999999999994</v>
      </c>
      <c r="H751" s="243">
        <f t="shared" si="24"/>
        <v>99.5</v>
      </c>
      <c r="I751" s="244">
        <v>0.85611999999999999</v>
      </c>
      <c r="J751" s="238" t="s">
        <v>379</v>
      </c>
      <c r="L751" s="236"/>
    </row>
    <row r="752" spans="1:12">
      <c r="A752" s="241">
        <f t="shared" si="23"/>
        <v>749</v>
      </c>
      <c r="B752" s="245" t="s">
        <v>1127</v>
      </c>
      <c r="C752" s="239">
        <v>42988</v>
      </c>
      <c r="D752" s="239">
        <v>42991</v>
      </c>
      <c r="E752" s="242">
        <v>88.2</v>
      </c>
      <c r="F752" s="242">
        <v>4.87</v>
      </c>
      <c r="G752" s="242">
        <v>6.43</v>
      </c>
      <c r="H752" s="243">
        <f t="shared" si="24"/>
        <v>99.5</v>
      </c>
      <c r="I752" s="244">
        <v>0.85631999999999997</v>
      </c>
      <c r="J752" s="238" t="s">
        <v>379</v>
      </c>
      <c r="L752" s="236"/>
    </row>
    <row r="753" spans="1:12">
      <c r="A753" s="241">
        <f t="shared" si="23"/>
        <v>750</v>
      </c>
      <c r="B753" s="245" t="s">
        <v>1128</v>
      </c>
      <c r="C753" s="239">
        <v>42991</v>
      </c>
      <c r="D753" s="239">
        <v>42992</v>
      </c>
      <c r="E753" s="242">
        <v>88.04</v>
      </c>
      <c r="F753" s="242">
        <v>4.96</v>
      </c>
      <c r="G753" s="242">
        <v>6.5</v>
      </c>
      <c r="H753" s="243">
        <f t="shared" si="24"/>
        <v>99.5</v>
      </c>
      <c r="I753" s="244">
        <v>0.85596000000000005</v>
      </c>
      <c r="J753" s="238" t="s">
        <v>379</v>
      </c>
      <c r="L753" s="236"/>
    </row>
    <row r="754" spans="1:12">
      <c r="A754" s="241">
        <f t="shared" si="23"/>
        <v>751</v>
      </c>
      <c r="B754" s="245" t="s">
        <v>1129</v>
      </c>
      <c r="C754" s="239">
        <v>42994</v>
      </c>
      <c r="D754" s="239">
        <v>42999</v>
      </c>
      <c r="E754" s="242">
        <v>88.37</v>
      </c>
      <c r="F754" s="242">
        <v>4.76</v>
      </c>
      <c r="G754" s="242">
        <v>6.37</v>
      </c>
      <c r="H754" s="243">
        <f t="shared" si="24"/>
        <v>99.500000000000014</v>
      </c>
      <c r="I754" s="244">
        <v>0.85802</v>
      </c>
      <c r="J754" s="238" t="s">
        <v>379</v>
      </c>
      <c r="L754" s="236"/>
    </row>
    <row r="755" spans="1:12">
      <c r="A755" s="241">
        <f t="shared" si="23"/>
        <v>752</v>
      </c>
      <c r="B755" s="245" t="s">
        <v>1130</v>
      </c>
      <c r="C755" s="239">
        <v>42998</v>
      </c>
      <c r="D755" s="239">
        <v>42999</v>
      </c>
      <c r="E755" s="242">
        <v>88.64</v>
      </c>
      <c r="F755" s="242">
        <v>4.5599999999999996</v>
      </c>
      <c r="G755" s="242">
        <v>6.3</v>
      </c>
      <c r="H755" s="243">
        <f t="shared" si="24"/>
        <v>99.5</v>
      </c>
      <c r="I755" s="244">
        <v>0.85763</v>
      </c>
      <c r="J755" s="238" t="s">
        <v>379</v>
      </c>
      <c r="L755" s="236"/>
    </row>
    <row r="756" spans="1:12">
      <c r="A756" s="241">
        <f t="shared" si="23"/>
        <v>753</v>
      </c>
      <c r="B756" s="245" t="s">
        <v>1131</v>
      </c>
      <c r="C756" s="239">
        <v>43002</v>
      </c>
      <c r="D756" s="239">
        <v>43004</v>
      </c>
      <c r="E756" s="242">
        <v>87.75</v>
      </c>
      <c r="F756" s="242">
        <v>4.51</v>
      </c>
      <c r="G756" s="242">
        <v>7.24</v>
      </c>
      <c r="H756" s="243">
        <f t="shared" si="24"/>
        <v>99.5</v>
      </c>
      <c r="I756" s="244">
        <v>0.85636999999999996</v>
      </c>
      <c r="J756" s="238" t="s">
        <v>379</v>
      </c>
      <c r="L756" s="236"/>
    </row>
    <row r="757" spans="1:12">
      <c r="A757" s="241">
        <f t="shared" si="23"/>
        <v>754</v>
      </c>
      <c r="B757" s="245" t="s">
        <v>1132</v>
      </c>
      <c r="C757" s="239">
        <v>43006</v>
      </c>
      <c r="D757" s="239">
        <v>43007</v>
      </c>
      <c r="E757" s="242">
        <v>87.75</v>
      </c>
      <c r="F757" s="242">
        <v>5.07</v>
      </c>
      <c r="G757" s="242">
        <v>6.68</v>
      </c>
      <c r="H757" s="243">
        <f t="shared" si="24"/>
        <v>99.5</v>
      </c>
      <c r="I757" s="244">
        <v>0.85399999999999998</v>
      </c>
      <c r="J757" s="238" t="s">
        <v>379</v>
      </c>
      <c r="L757" s="236"/>
    </row>
    <row r="758" spans="1:12">
      <c r="A758" s="241">
        <f t="shared" si="23"/>
        <v>755</v>
      </c>
      <c r="B758" s="238">
        <v>1709033</v>
      </c>
      <c r="C758" s="250">
        <v>43008</v>
      </c>
      <c r="D758" s="250">
        <v>43010</v>
      </c>
      <c r="E758" s="242">
        <v>87.33</v>
      </c>
      <c r="F758" s="242">
        <v>4.74</v>
      </c>
      <c r="G758" s="242">
        <v>7.44</v>
      </c>
      <c r="H758" s="243">
        <f t="shared" si="24"/>
        <v>99.509999999999991</v>
      </c>
      <c r="I758" s="244">
        <v>0.85199999999999998</v>
      </c>
      <c r="J758" s="238" t="s">
        <v>379</v>
      </c>
      <c r="L758" s="236"/>
    </row>
    <row r="759" spans="1:12">
      <c r="A759" s="241">
        <f t="shared" si="23"/>
        <v>756</v>
      </c>
      <c r="B759" s="245" t="s">
        <v>1133</v>
      </c>
      <c r="C759" s="239">
        <v>43012</v>
      </c>
      <c r="D759" s="239">
        <v>43014</v>
      </c>
      <c r="E759" s="242">
        <v>88.15</v>
      </c>
      <c r="F759" s="242">
        <v>5.29</v>
      </c>
      <c r="G759" s="242">
        <v>6.07</v>
      </c>
      <c r="H759" s="243">
        <f t="shared" si="24"/>
        <v>99.510000000000019</v>
      </c>
      <c r="I759" s="244">
        <v>0.85599999999999998</v>
      </c>
      <c r="J759" s="238" t="s">
        <v>379</v>
      </c>
      <c r="L759" s="236"/>
    </row>
    <row r="760" spans="1:12">
      <c r="A760" s="241">
        <f t="shared" si="23"/>
        <v>757</v>
      </c>
      <c r="B760" s="245" t="s">
        <v>1134</v>
      </c>
      <c r="C760" s="239">
        <v>43016</v>
      </c>
      <c r="D760" s="239">
        <v>43019</v>
      </c>
      <c r="E760" s="242">
        <v>88.08</v>
      </c>
      <c r="F760" s="242">
        <v>5.04</v>
      </c>
      <c r="G760" s="242">
        <v>6.37</v>
      </c>
      <c r="H760" s="243">
        <f t="shared" si="24"/>
        <v>99.490000000000009</v>
      </c>
      <c r="I760" s="244">
        <v>0.85599999999999998</v>
      </c>
      <c r="J760" s="238" t="s">
        <v>379</v>
      </c>
      <c r="L760" s="236"/>
    </row>
    <row r="761" spans="1:12">
      <c r="A761" s="241">
        <f t="shared" si="23"/>
        <v>758</v>
      </c>
      <c r="B761" s="245" t="s">
        <v>1135</v>
      </c>
      <c r="C761" s="239">
        <v>43023</v>
      </c>
      <c r="D761" s="239">
        <v>43024</v>
      </c>
      <c r="E761" s="242">
        <v>89.46</v>
      </c>
      <c r="F761" s="242">
        <v>4.0599999999999996</v>
      </c>
      <c r="G761" s="242">
        <v>5.98</v>
      </c>
      <c r="H761" s="243">
        <f t="shared" si="24"/>
        <v>99.5</v>
      </c>
      <c r="I761" s="244">
        <v>0.85799999999999998</v>
      </c>
      <c r="J761" s="238" t="s">
        <v>379</v>
      </c>
      <c r="L761" s="236"/>
    </row>
    <row r="762" spans="1:12">
      <c r="A762" s="241">
        <f t="shared" si="23"/>
        <v>759</v>
      </c>
      <c r="B762" s="245" t="s">
        <v>1136</v>
      </c>
      <c r="C762" s="239">
        <v>43026</v>
      </c>
      <c r="D762" s="239">
        <v>43027</v>
      </c>
      <c r="E762" s="242">
        <v>89.3</v>
      </c>
      <c r="F762" s="242">
        <v>4.09</v>
      </c>
      <c r="G762" s="242">
        <v>6.11</v>
      </c>
      <c r="H762" s="243">
        <f t="shared" si="24"/>
        <v>99.5</v>
      </c>
      <c r="I762" s="244">
        <v>0.85899999999999999</v>
      </c>
      <c r="J762" s="238" t="s">
        <v>379</v>
      </c>
      <c r="L762" s="236"/>
    </row>
    <row r="763" spans="1:12">
      <c r="A763" s="241">
        <f t="shared" si="23"/>
        <v>760</v>
      </c>
      <c r="B763" s="245" t="s">
        <v>1137</v>
      </c>
      <c r="C763" s="239">
        <v>43030</v>
      </c>
      <c r="D763" s="239">
        <v>43032</v>
      </c>
      <c r="E763" s="242">
        <v>88.41</v>
      </c>
      <c r="F763" s="242">
        <v>4.68</v>
      </c>
      <c r="G763" s="242">
        <v>6.41</v>
      </c>
      <c r="H763" s="243">
        <f t="shared" si="24"/>
        <v>99.5</v>
      </c>
      <c r="I763" s="244">
        <v>0.85699999999999998</v>
      </c>
      <c r="J763" s="238" t="s">
        <v>379</v>
      </c>
      <c r="L763" s="236"/>
    </row>
    <row r="764" spans="1:12">
      <c r="A764" s="241">
        <f t="shared" si="23"/>
        <v>761</v>
      </c>
      <c r="B764" s="245" t="s">
        <v>1138</v>
      </c>
      <c r="C764" s="239">
        <v>43033</v>
      </c>
      <c r="D764" s="239">
        <v>43034</v>
      </c>
      <c r="E764" s="242">
        <v>87.43</v>
      </c>
      <c r="F764" s="242">
        <v>5.3</v>
      </c>
      <c r="G764" s="242">
        <v>6.77</v>
      </c>
      <c r="H764" s="243">
        <f t="shared" si="24"/>
        <v>99.5</v>
      </c>
      <c r="I764" s="244">
        <v>0.85699999999999998</v>
      </c>
      <c r="J764" s="238" t="s">
        <v>379</v>
      </c>
      <c r="L764" s="236"/>
    </row>
    <row r="765" spans="1:12">
      <c r="A765" s="241">
        <f t="shared" si="23"/>
        <v>762</v>
      </c>
      <c r="B765" s="245" t="s">
        <v>1139</v>
      </c>
      <c r="C765" s="239">
        <v>43072</v>
      </c>
      <c r="D765" s="239">
        <v>43073</v>
      </c>
      <c r="E765" s="242">
        <v>87.42</v>
      </c>
      <c r="F765" s="242">
        <v>5.1100000000000003</v>
      </c>
      <c r="G765" s="242">
        <v>6.97</v>
      </c>
      <c r="H765" s="243">
        <f t="shared" si="24"/>
        <v>99.5</v>
      </c>
      <c r="I765" s="244">
        <v>0.85899999999999999</v>
      </c>
      <c r="J765" s="238" t="s">
        <v>379</v>
      </c>
      <c r="L765" s="236"/>
    </row>
    <row r="766" spans="1:12">
      <c r="A766" s="241">
        <f t="shared" si="23"/>
        <v>763</v>
      </c>
      <c r="B766" s="245" t="s">
        <v>1140</v>
      </c>
      <c r="C766" s="239">
        <v>43076</v>
      </c>
      <c r="D766" s="239">
        <v>43076</v>
      </c>
      <c r="E766" s="242">
        <v>88.44</v>
      </c>
      <c r="F766" s="242">
        <v>5.54</v>
      </c>
      <c r="G766" s="242">
        <v>5.52</v>
      </c>
      <c r="H766" s="243">
        <f t="shared" si="24"/>
        <v>99.5</v>
      </c>
      <c r="I766" s="244">
        <v>0.85799999999999998</v>
      </c>
      <c r="J766" s="238" t="s">
        <v>379</v>
      </c>
      <c r="L766" s="236"/>
    </row>
    <row r="767" spans="1:12">
      <c r="A767" s="241">
        <f t="shared" si="23"/>
        <v>764</v>
      </c>
      <c r="B767" s="245" t="s">
        <v>1141</v>
      </c>
      <c r="C767" s="239">
        <v>43079</v>
      </c>
      <c r="D767" s="239">
        <v>43080</v>
      </c>
      <c r="E767" s="242">
        <v>87.16</v>
      </c>
      <c r="F767" s="242">
        <v>6.18</v>
      </c>
      <c r="G767" s="242">
        <v>6.15</v>
      </c>
      <c r="H767" s="243">
        <f t="shared" si="24"/>
        <v>99.490000000000009</v>
      </c>
      <c r="I767" s="244">
        <v>0.85699999999999998</v>
      </c>
      <c r="J767" s="238" t="s">
        <v>379</v>
      </c>
      <c r="L767" s="236"/>
    </row>
    <row r="768" spans="1:12">
      <c r="A768" s="241">
        <f t="shared" si="23"/>
        <v>765</v>
      </c>
      <c r="B768" s="245" t="s">
        <v>1142</v>
      </c>
      <c r="C768" s="239">
        <v>43082</v>
      </c>
      <c r="D768" s="239">
        <v>43083</v>
      </c>
      <c r="E768" s="242">
        <v>86.04</v>
      </c>
      <c r="F768" s="242">
        <v>6.3</v>
      </c>
      <c r="G768" s="242">
        <v>7.16</v>
      </c>
      <c r="H768" s="243">
        <f t="shared" si="24"/>
        <v>99.5</v>
      </c>
      <c r="I768" s="244">
        <v>0.85799999999999998</v>
      </c>
      <c r="J768" s="238" t="s">
        <v>379</v>
      </c>
      <c r="L768" s="236"/>
    </row>
    <row r="769" spans="1:14">
      <c r="A769" s="241">
        <f t="shared" si="23"/>
        <v>766</v>
      </c>
      <c r="B769" s="245" t="s">
        <v>1143</v>
      </c>
      <c r="C769" s="239">
        <v>43085</v>
      </c>
      <c r="D769" s="239">
        <v>43088</v>
      </c>
      <c r="E769" s="242">
        <v>86.64</v>
      </c>
      <c r="F769" s="242">
        <v>6.84</v>
      </c>
      <c r="G769" s="242">
        <v>6.03</v>
      </c>
      <c r="H769" s="243">
        <f t="shared" si="24"/>
        <v>99.51</v>
      </c>
      <c r="I769" s="244">
        <v>0.85699999999999998</v>
      </c>
      <c r="J769" s="238" t="s">
        <v>379</v>
      </c>
      <c r="L769" s="236"/>
    </row>
    <row r="770" spans="1:14">
      <c r="A770" s="241">
        <f t="shared" si="23"/>
        <v>767</v>
      </c>
      <c r="B770" s="245" t="s">
        <v>1144</v>
      </c>
      <c r="C770" s="239">
        <v>43088</v>
      </c>
      <c r="D770" s="239">
        <v>43090</v>
      </c>
      <c r="E770" s="242">
        <v>85.02</v>
      </c>
      <c r="F770" s="242">
        <v>6.27</v>
      </c>
      <c r="G770" s="242">
        <v>8.2100000000000009</v>
      </c>
      <c r="H770" s="243">
        <f t="shared" si="24"/>
        <v>99.5</v>
      </c>
      <c r="I770" s="244">
        <v>0.85499999999999998</v>
      </c>
      <c r="J770" s="238" t="s">
        <v>379</v>
      </c>
      <c r="L770" s="236"/>
    </row>
    <row r="771" spans="1:14">
      <c r="A771" s="241">
        <f t="shared" si="23"/>
        <v>768</v>
      </c>
      <c r="B771" s="245" t="s">
        <v>1145</v>
      </c>
      <c r="C771" s="239">
        <v>43092</v>
      </c>
      <c r="D771" s="239">
        <v>43094</v>
      </c>
      <c r="E771" s="242">
        <v>86.59</v>
      </c>
      <c r="F771" s="242">
        <v>6.3</v>
      </c>
      <c r="G771" s="242">
        <v>6.61</v>
      </c>
      <c r="H771" s="243">
        <f t="shared" si="24"/>
        <v>99.5</v>
      </c>
      <c r="I771" s="244">
        <v>0.85599999999999998</v>
      </c>
      <c r="J771" s="238" t="s">
        <v>379</v>
      </c>
      <c r="L771" s="251"/>
      <c r="M771" s="251"/>
      <c r="N771" s="251"/>
    </row>
    <row r="772" spans="1:14">
      <c r="A772" s="241">
        <f t="shared" si="23"/>
        <v>769</v>
      </c>
      <c r="B772" s="245" t="s">
        <v>1146</v>
      </c>
      <c r="C772" s="239">
        <v>43096</v>
      </c>
      <c r="D772" s="239">
        <v>43097</v>
      </c>
      <c r="E772" s="242">
        <v>86.82</v>
      </c>
      <c r="F772" s="242">
        <v>6.91</v>
      </c>
      <c r="G772" s="242">
        <v>5.77</v>
      </c>
      <c r="H772" s="243">
        <f t="shared" si="24"/>
        <v>99.499999999999986</v>
      </c>
      <c r="I772" s="244">
        <v>0.85599999999999998</v>
      </c>
      <c r="J772" s="238" t="s">
        <v>379</v>
      </c>
      <c r="L772" s="236"/>
    </row>
    <row r="773" spans="1:14">
      <c r="A773" s="241">
        <f t="shared" si="23"/>
        <v>770</v>
      </c>
      <c r="B773" s="245" t="s">
        <v>1147</v>
      </c>
      <c r="C773" s="239">
        <v>43100</v>
      </c>
      <c r="D773" s="239">
        <v>43105</v>
      </c>
      <c r="E773" s="242">
        <v>86.63</v>
      </c>
      <c r="F773" s="242">
        <v>6.24</v>
      </c>
      <c r="G773" s="242">
        <v>6.63</v>
      </c>
      <c r="H773" s="243">
        <f t="shared" si="24"/>
        <v>99.499999999999986</v>
      </c>
      <c r="I773" s="244">
        <v>0.85399999999999998</v>
      </c>
      <c r="J773" s="238" t="s">
        <v>379</v>
      </c>
      <c r="L773" s="251"/>
      <c r="M773" s="251"/>
      <c r="N773" s="251"/>
    </row>
    <row r="774" spans="1:14">
      <c r="A774" s="241">
        <f t="shared" ref="A774:A837" si="25">A773+1</f>
        <v>771</v>
      </c>
      <c r="B774" s="245" t="s">
        <v>1148</v>
      </c>
      <c r="C774" s="239">
        <v>43103</v>
      </c>
      <c r="D774" s="239">
        <v>43105</v>
      </c>
      <c r="E774" s="242">
        <v>87.73</v>
      </c>
      <c r="F774" s="242">
        <v>5.38</v>
      </c>
      <c r="G774" s="242">
        <v>6.39</v>
      </c>
      <c r="H774" s="243">
        <f t="shared" si="24"/>
        <v>99.5</v>
      </c>
      <c r="I774" s="244">
        <v>0.85599999999999998</v>
      </c>
      <c r="J774" s="238" t="s">
        <v>379</v>
      </c>
      <c r="L774" s="236"/>
    </row>
    <row r="775" spans="1:14">
      <c r="A775" s="241">
        <f t="shared" si="25"/>
        <v>772</v>
      </c>
      <c r="B775" s="245" t="s">
        <v>1149</v>
      </c>
      <c r="C775" s="239">
        <v>43108</v>
      </c>
      <c r="D775" s="239">
        <v>43109</v>
      </c>
      <c r="E775" s="242">
        <v>88.1</v>
      </c>
      <c r="F775" s="242">
        <v>5.3</v>
      </c>
      <c r="G775" s="242">
        <v>6.09</v>
      </c>
      <c r="H775" s="243">
        <f t="shared" si="24"/>
        <v>99.49</v>
      </c>
      <c r="I775" s="244">
        <v>0.85699999999999998</v>
      </c>
      <c r="J775" s="238" t="s">
        <v>379</v>
      </c>
      <c r="L775" s="236"/>
    </row>
    <row r="776" spans="1:14">
      <c r="A776" s="241">
        <f t="shared" si="25"/>
        <v>773</v>
      </c>
      <c r="B776" s="245" t="s">
        <v>1150</v>
      </c>
      <c r="C776" s="239">
        <v>43110</v>
      </c>
      <c r="D776" s="239">
        <v>43111</v>
      </c>
      <c r="E776" s="242">
        <v>87.09</v>
      </c>
      <c r="F776" s="242">
        <v>7.52</v>
      </c>
      <c r="G776" s="242">
        <v>4.8899999999999997</v>
      </c>
      <c r="H776" s="243">
        <f t="shared" si="24"/>
        <v>99.5</v>
      </c>
      <c r="I776" s="244">
        <v>0.86</v>
      </c>
      <c r="J776" s="238" t="s">
        <v>379</v>
      </c>
      <c r="L776" s="236"/>
    </row>
    <row r="777" spans="1:14">
      <c r="A777" s="241">
        <f t="shared" si="25"/>
        <v>774</v>
      </c>
      <c r="B777" s="245" t="s">
        <v>1151</v>
      </c>
      <c r="C777" s="239">
        <v>43114</v>
      </c>
      <c r="D777" s="239">
        <v>43116</v>
      </c>
      <c r="E777" s="242">
        <v>86.59</v>
      </c>
      <c r="F777" s="242">
        <v>6.43</v>
      </c>
      <c r="G777" s="242">
        <v>6.48</v>
      </c>
      <c r="H777" s="243">
        <f t="shared" si="24"/>
        <v>99.500000000000014</v>
      </c>
      <c r="I777" s="244">
        <v>0.85799999999999998</v>
      </c>
      <c r="J777" s="238" t="s">
        <v>379</v>
      </c>
      <c r="L777" s="236"/>
    </row>
    <row r="778" spans="1:14">
      <c r="A778" s="241">
        <f t="shared" si="25"/>
        <v>775</v>
      </c>
      <c r="B778" s="245" t="s">
        <v>1152</v>
      </c>
      <c r="C778" s="239">
        <v>43118</v>
      </c>
      <c r="D778" s="239">
        <v>43118</v>
      </c>
      <c r="E778" s="242">
        <v>85.98</v>
      </c>
      <c r="F778" s="242">
        <v>7.94</v>
      </c>
      <c r="G778" s="242">
        <v>5.57</v>
      </c>
      <c r="H778" s="243">
        <f t="shared" si="24"/>
        <v>99.490000000000009</v>
      </c>
      <c r="I778" s="244">
        <v>0.85799999999999998</v>
      </c>
      <c r="J778" s="238" t="s">
        <v>379</v>
      </c>
      <c r="L778" s="236"/>
    </row>
    <row r="779" spans="1:14">
      <c r="A779" s="241">
        <f t="shared" si="25"/>
        <v>776</v>
      </c>
      <c r="B779" s="245" t="s">
        <v>1153</v>
      </c>
      <c r="C779" s="239">
        <v>43121</v>
      </c>
      <c r="D779" s="239">
        <v>43122</v>
      </c>
      <c r="E779" s="242">
        <v>84.6</v>
      </c>
      <c r="F779" s="242">
        <v>8.6300000000000008</v>
      </c>
      <c r="G779" s="242">
        <v>6.27</v>
      </c>
      <c r="H779" s="243">
        <f t="shared" si="24"/>
        <v>99.499999999999986</v>
      </c>
      <c r="I779" s="244">
        <v>0.85499999999999998</v>
      </c>
      <c r="J779" s="238" t="s">
        <v>379</v>
      </c>
      <c r="L779" s="236"/>
    </row>
    <row r="780" spans="1:14">
      <c r="A780" s="241">
        <f t="shared" si="25"/>
        <v>777</v>
      </c>
      <c r="B780" s="245" t="s">
        <v>1154</v>
      </c>
      <c r="C780" s="239">
        <v>43125</v>
      </c>
      <c r="D780" s="239">
        <v>43126</v>
      </c>
      <c r="E780" s="242">
        <v>87.15</v>
      </c>
      <c r="F780" s="242">
        <v>6.75</v>
      </c>
      <c r="G780" s="242">
        <v>5.6</v>
      </c>
      <c r="H780" s="243">
        <f t="shared" si="24"/>
        <v>99.5</v>
      </c>
      <c r="I780" s="244">
        <v>0.85899999999999999</v>
      </c>
      <c r="J780" s="238" t="s">
        <v>379</v>
      </c>
      <c r="L780" s="236"/>
    </row>
    <row r="781" spans="1:14">
      <c r="A781" s="241">
        <f t="shared" si="25"/>
        <v>778</v>
      </c>
      <c r="B781" s="245" t="s">
        <v>1155</v>
      </c>
      <c r="C781" s="239">
        <v>43128</v>
      </c>
      <c r="D781" s="239">
        <v>43129</v>
      </c>
      <c r="E781" s="242">
        <v>87.74</v>
      </c>
      <c r="F781" s="242">
        <v>5.35</v>
      </c>
      <c r="G781" s="242">
        <v>6.4</v>
      </c>
      <c r="H781" s="243">
        <f t="shared" si="24"/>
        <v>99.49</v>
      </c>
      <c r="I781" s="244">
        <v>0.85699999999999998</v>
      </c>
      <c r="J781" s="238" t="s">
        <v>379</v>
      </c>
      <c r="L781" s="236"/>
    </row>
    <row r="782" spans="1:14">
      <c r="A782" s="241">
        <f t="shared" si="25"/>
        <v>779</v>
      </c>
      <c r="B782" s="245" t="s">
        <v>1156</v>
      </c>
      <c r="C782" s="239">
        <v>43131</v>
      </c>
      <c r="D782" s="239">
        <v>43133</v>
      </c>
      <c r="E782" s="242">
        <v>87.57</v>
      </c>
      <c r="F782" s="242">
        <v>4.76</v>
      </c>
      <c r="G782" s="242">
        <v>7.17</v>
      </c>
      <c r="H782" s="243">
        <f t="shared" si="24"/>
        <v>99.5</v>
      </c>
      <c r="I782" s="244">
        <v>0.85799999999999998</v>
      </c>
      <c r="J782" s="238" t="s">
        <v>379</v>
      </c>
      <c r="L782" s="236"/>
    </row>
    <row r="783" spans="1:14">
      <c r="A783" s="241">
        <f t="shared" si="25"/>
        <v>780</v>
      </c>
      <c r="B783" s="245" t="s">
        <v>1157</v>
      </c>
      <c r="C783" s="239">
        <v>43136</v>
      </c>
      <c r="D783" s="239">
        <v>43137</v>
      </c>
      <c r="E783" s="242">
        <v>86.16</v>
      </c>
      <c r="F783" s="242">
        <v>4.2</v>
      </c>
      <c r="G783" s="242">
        <v>9.14</v>
      </c>
      <c r="H783" s="243">
        <f t="shared" si="24"/>
        <v>99.5</v>
      </c>
      <c r="I783" s="244">
        <v>0.85299999999999998</v>
      </c>
      <c r="J783" s="238" t="s">
        <v>379</v>
      </c>
      <c r="L783" s="236"/>
    </row>
    <row r="784" spans="1:14">
      <c r="A784" s="241">
        <f t="shared" si="25"/>
        <v>781</v>
      </c>
      <c r="B784" s="245" t="s">
        <v>1158</v>
      </c>
      <c r="C784" s="239">
        <v>43138</v>
      </c>
      <c r="D784" s="239">
        <v>43139</v>
      </c>
      <c r="E784" s="242">
        <v>87.43</v>
      </c>
      <c r="F784" s="242">
        <v>5.92</v>
      </c>
      <c r="G784" s="242">
        <v>6.15</v>
      </c>
      <c r="H784" s="243">
        <f t="shared" ref="H784:H847" si="26">SUM(E784:G784)</f>
        <v>99.500000000000014</v>
      </c>
      <c r="I784" s="244">
        <v>0.85699999999999998</v>
      </c>
      <c r="J784" s="238" t="s">
        <v>379</v>
      </c>
      <c r="L784" s="236"/>
    </row>
    <row r="785" spans="1:12">
      <c r="A785" s="241">
        <f t="shared" si="25"/>
        <v>782</v>
      </c>
      <c r="B785" s="245" t="s">
        <v>1159</v>
      </c>
      <c r="C785" s="239">
        <v>43143</v>
      </c>
      <c r="D785" s="239">
        <v>43145</v>
      </c>
      <c r="E785" s="242">
        <v>84.95</v>
      </c>
      <c r="F785" s="242">
        <v>7.44</v>
      </c>
      <c r="G785" s="242">
        <v>7.11</v>
      </c>
      <c r="H785" s="243">
        <f t="shared" si="26"/>
        <v>99.5</v>
      </c>
      <c r="I785" s="244">
        <v>0.85299999999999998</v>
      </c>
      <c r="J785" s="238" t="s">
        <v>379</v>
      </c>
      <c r="L785" s="236"/>
    </row>
    <row r="786" spans="1:12">
      <c r="A786" s="241">
        <f t="shared" si="25"/>
        <v>783</v>
      </c>
      <c r="B786" s="245" t="s">
        <v>1160</v>
      </c>
      <c r="C786" s="239">
        <v>43145</v>
      </c>
      <c r="D786" s="239">
        <v>43146</v>
      </c>
      <c r="E786" s="242">
        <v>84.42</v>
      </c>
      <c r="F786" s="242">
        <v>6.97</v>
      </c>
      <c r="G786" s="242">
        <v>8.11</v>
      </c>
      <c r="H786" s="243">
        <f t="shared" si="26"/>
        <v>99.5</v>
      </c>
      <c r="I786" s="244">
        <v>0.85499999999999998</v>
      </c>
      <c r="J786" s="238" t="s">
        <v>379</v>
      </c>
      <c r="L786" s="236"/>
    </row>
    <row r="787" spans="1:12">
      <c r="A787" s="241">
        <f t="shared" si="25"/>
        <v>784</v>
      </c>
      <c r="B787" s="245" t="s">
        <v>1161</v>
      </c>
      <c r="C787" s="239">
        <v>43149</v>
      </c>
      <c r="D787" s="239">
        <v>43150</v>
      </c>
      <c r="E787" s="242">
        <v>85.95</v>
      </c>
      <c r="F787" s="242">
        <v>7.26</v>
      </c>
      <c r="G787" s="242">
        <v>6.29</v>
      </c>
      <c r="H787" s="243">
        <f t="shared" si="26"/>
        <v>99.500000000000014</v>
      </c>
      <c r="I787" s="244">
        <v>0.85599999999999998</v>
      </c>
      <c r="J787" s="238" t="s">
        <v>379</v>
      </c>
      <c r="L787" s="236"/>
    </row>
    <row r="788" spans="1:12">
      <c r="A788" s="241">
        <f t="shared" si="25"/>
        <v>785</v>
      </c>
      <c r="B788" s="245" t="s">
        <v>1162</v>
      </c>
      <c r="C788" s="239">
        <v>43152</v>
      </c>
      <c r="D788" s="239">
        <v>43154</v>
      </c>
      <c r="E788" s="242">
        <v>84.8</v>
      </c>
      <c r="F788" s="242">
        <v>5.9</v>
      </c>
      <c r="G788" s="242">
        <v>8.8000000000000007</v>
      </c>
      <c r="H788" s="243">
        <f t="shared" si="26"/>
        <v>99.5</v>
      </c>
      <c r="I788" s="244">
        <v>0.85499999999999998</v>
      </c>
      <c r="J788" s="238" t="s">
        <v>379</v>
      </c>
      <c r="L788" s="236"/>
    </row>
    <row r="789" spans="1:12">
      <c r="A789" s="241">
        <f t="shared" si="25"/>
        <v>786</v>
      </c>
      <c r="B789" s="245" t="s">
        <v>1163</v>
      </c>
      <c r="C789" s="239">
        <v>43156</v>
      </c>
      <c r="D789" s="239">
        <v>43157</v>
      </c>
      <c r="E789" s="242">
        <v>85.75</v>
      </c>
      <c r="F789" s="242">
        <v>5.57</v>
      </c>
      <c r="G789" s="242">
        <v>8.18</v>
      </c>
      <c r="H789" s="243">
        <f t="shared" si="26"/>
        <v>99.5</v>
      </c>
      <c r="I789" s="244">
        <v>0.85499999999999998</v>
      </c>
      <c r="J789" s="238" t="s">
        <v>379</v>
      </c>
      <c r="L789" s="236"/>
    </row>
    <row r="790" spans="1:12">
      <c r="A790" s="241">
        <f t="shared" si="25"/>
        <v>787</v>
      </c>
      <c r="B790" s="245" t="s">
        <v>1164</v>
      </c>
      <c r="C790" s="239">
        <v>43159</v>
      </c>
      <c r="D790" s="239">
        <v>43159</v>
      </c>
      <c r="E790" s="242">
        <v>86.46</v>
      </c>
      <c r="F790" s="242">
        <v>6.08</v>
      </c>
      <c r="G790" s="242">
        <v>6.95</v>
      </c>
      <c r="H790" s="243">
        <f t="shared" si="26"/>
        <v>99.49</v>
      </c>
      <c r="I790" s="244">
        <v>0.85499999999999998</v>
      </c>
      <c r="J790" s="238" t="s">
        <v>379</v>
      </c>
      <c r="L790" s="236"/>
    </row>
    <row r="791" spans="1:12">
      <c r="A791" s="241">
        <f t="shared" si="25"/>
        <v>788</v>
      </c>
      <c r="B791" s="245" t="s">
        <v>1165</v>
      </c>
      <c r="C791" s="239">
        <v>43163</v>
      </c>
      <c r="D791" s="239">
        <v>43164</v>
      </c>
      <c r="E791" s="242">
        <v>86.36</v>
      </c>
      <c r="F791" s="242">
        <v>5.93</v>
      </c>
      <c r="G791" s="242">
        <v>7.21</v>
      </c>
      <c r="H791" s="243">
        <f t="shared" si="26"/>
        <v>99.499999999999986</v>
      </c>
      <c r="I791" s="244">
        <v>0.85499999999999998</v>
      </c>
      <c r="J791" s="238" t="s">
        <v>379</v>
      </c>
      <c r="L791" s="236"/>
    </row>
    <row r="792" spans="1:12">
      <c r="A792" s="241">
        <f t="shared" si="25"/>
        <v>789</v>
      </c>
      <c r="B792" s="245" t="s">
        <v>1166</v>
      </c>
      <c r="C792" s="239">
        <v>43166</v>
      </c>
      <c r="D792" s="239">
        <v>43167</v>
      </c>
      <c r="E792" s="242">
        <v>86.26</v>
      </c>
      <c r="F792" s="242">
        <v>5.97</v>
      </c>
      <c r="G792" s="242">
        <v>7.21</v>
      </c>
      <c r="H792" s="243">
        <f t="shared" si="26"/>
        <v>99.44</v>
      </c>
      <c r="I792" s="244">
        <v>0.85399999999999998</v>
      </c>
      <c r="J792" s="238" t="s">
        <v>379</v>
      </c>
      <c r="L792" s="236"/>
    </row>
    <row r="793" spans="1:12">
      <c r="A793" s="241">
        <f t="shared" si="25"/>
        <v>790</v>
      </c>
      <c r="B793" s="245" t="s">
        <v>1167</v>
      </c>
      <c r="C793" s="239">
        <v>43169</v>
      </c>
      <c r="D793" s="239">
        <v>43171</v>
      </c>
      <c r="E793" s="242">
        <v>85.22</v>
      </c>
      <c r="F793" s="242">
        <v>5.49</v>
      </c>
      <c r="G793" s="242">
        <v>8.7899999999999991</v>
      </c>
      <c r="H793" s="243">
        <f t="shared" si="26"/>
        <v>99.5</v>
      </c>
      <c r="I793" s="244">
        <v>0.85499999999999998</v>
      </c>
      <c r="J793" s="238" t="s">
        <v>379</v>
      </c>
      <c r="L793" s="236"/>
    </row>
    <row r="794" spans="1:12">
      <c r="A794" s="241">
        <f t="shared" si="25"/>
        <v>791</v>
      </c>
      <c r="B794" s="245" t="s">
        <v>1168</v>
      </c>
      <c r="C794" s="239">
        <v>43173</v>
      </c>
      <c r="D794" s="239">
        <v>43175</v>
      </c>
      <c r="E794" s="242">
        <v>86.55</v>
      </c>
      <c r="F794" s="242">
        <v>6.09</v>
      </c>
      <c r="G794" s="242">
        <v>6.86</v>
      </c>
      <c r="H794" s="243">
        <f t="shared" si="26"/>
        <v>99.5</v>
      </c>
      <c r="I794" s="244">
        <v>0.85499999999999998</v>
      </c>
      <c r="J794" s="238" t="s">
        <v>379</v>
      </c>
      <c r="L794" s="236"/>
    </row>
    <row r="795" spans="1:12">
      <c r="A795" s="241">
        <f t="shared" si="25"/>
        <v>792</v>
      </c>
      <c r="B795" s="245" t="s">
        <v>1169</v>
      </c>
      <c r="C795" s="239">
        <v>43177</v>
      </c>
      <c r="D795" s="239">
        <v>43179</v>
      </c>
      <c r="E795" s="242">
        <v>90.14</v>
      </c>
      <c r="F795" s="242">
        <v>4.53</v>
      </c>
      <c r="G795" s="242">
        <v>4.83</v>
      </c>
      <c r="H795" s="243">
        <f t="shared" si="26"/>
        <v>99.5</v>
      </c>
      <c r="I795" s="244">
        <v>0.85499999999999998</v>
      </c>
      <c r="J795" s="238" t="s">
        <v>379</v>
      </c>
      <c r="L795" s="236"/>
    </row>
    <row r="796" spans="1:12">
      <c r="A796" s="241">
        <f t="shared" si="25"/>
        <v>793</v>
      </c>
      <c r="B796" s="245" t="s">
        <v>1170</v>
      </c>
      <c r="C796" s="239">
        <v>43184</v>
      </c>
      <c r="D796" s="239">
        <v>43185</v>
      </c>
      <c r="E796" s="242">
        <v>83.75</v>
      </c>
      <c r="F796" s="242">
        <v>6.9</v>
      </c>
      <c r="G796" s="242">
        <v>8.85</v>
      </c>
      <c r="H796" s="243">
        <f t="shared" si="26"/>
        <v>99.5</v>
      </c>
      <c r="I796" s="244">
        <v>0.85399999999999998</v>
      </c>
      <c r="J796" s="238" t="s">
        <v>379</v>
      </c>
      <c r="L796" s="236"/>
    </row>
    <row r="797" spans="1:12">
      <c r="A797" s="241">
        <f t="shared" si="25"/>
        <v>794</v>
      </c>
      <c r="B797" s="245" t="s">
        <v>1171</v>
      </c>
      <c r="C797" s="239">
        <v>43187</v>
      </c>
      <c r="D797" s="239">
        <v>43188</v>
      </c>
      <c r="E797" s="242">
        <v>84.21</v>
      </c>
      <c r="F797" s="242">
        <v>7.95</v>
      </c>
      <c r="G797" s="242">
        <v>7.34</v>
      </c>
      <c r="H797" s="243">
        <f t="shared" si="26"/>
        <v>99.5</v>
      </c>
      <c r="I797" s="244">
        <v>0.85235000000000005</v>
      </c>
      <c r="J797" s="238" t="s">
        <v>379</v>
      </c>
      <c r="L797" s="236"/>
    </row>
    <row r="798" spans="1:12">
      <c r="A798" s="241">
        <f t="shared" si="25"/>
        <v>795</v>
      </c>
      <c r="B798" s="245" t="s">
        <v>1172</v>
      </c>
      <c r="C798" s="239">
        <v>43191</v>
      </c>
      <c r="D798" s="239">
        <v>43192</v>
      </c>
      <c r="E798" s="242">
        <v>86.4</v>
      </c>
      <c r="F798" s="242">
        <v>6.54</v>
      </c>
      <c r="G798" s="242">
        <v>6.56</v>
      </c>
      <c r="H798" s="243">
        <f t="shared" si="26"/>
        <v>99.500000000000014</v>
      </c>
      <c r="I798" s="244">
        <v>0.85599999999999998</v>
      </c>
      <c r="J798" s="238" t="s">
        <v>379</v>
      </c>
      <c r="L798" s="236"/>
    </row>
    <row r="799" spans="1:12">
      <c r="A799" s="241">
        <f t="shared" si="25"/>
        <v>796</v>
      </c>
      <c r="B799" s="245" t="s">
        <v>1173</v>
      </c>
      <c r="C799" s="239">
        <v>43194</v>
      </c>
      <c r="D799" s="239">
        <v>43195</v>
      </c>
      <c r="E799" s="242">
        <v>86.49</v>
      </c>
      <c r="F799" s="242">
        <v>4.8600000000000003</v>
      </c>
      <c r="G799" s="242">
        <v>8.15</v>
      </c>
      <c r="H799" s="243">
        <f t="shared" si="26"/>
        <v>99.5</v>
      </c>
      <c r="I799" s="244">
        <v>0.85399999999999998</v>
      </c>
      <c r="J799" s="238" t="s">
        <v>379</v>
      </c>
      <c r="L799" s="236"/>
    </row>
    <row r="800" spans="1:12">
      <c r="A800" s="241">
        <f t="shared" si="25"/>
        <v>797</v>
      </c>
      <c r="B800" s="245" t="s">
        <v>1174</v>
      </c>
      <c r="C800" s="239">
        <v>43205</v>
      </c>
      <c r="D800" s="239">
        <v>43206</v>
      </c>
      <c r="E800" s="242">
        <v>87.31</v>
      </c>
      <c r="F800" s="242">
        <v>5.44</v>
      </c>
      <c r="G800" s="242">
        <v>6.75</v>
      </c>
      <c r="H800" s="243">
        <f t="shared" si="26"/>
        <v>99.5</v>
      </c>
      <c r="I800" s="244">
        <v>0.85799999999999998</v>
      </c>
      <c r="J800" s="238" t="s">
        <v>379</v>
      </c>
      <c r="L800" s="236"/>
    </row>
    <row r="801" spans="1:12">
      <c r="A801" s="241">
        <f t="shared" si="25"/>
        <v>798</v>
      </c>
      <c r="B801" s="245" t="s">
        <v>1175</v>
      </c>
      <c r="C801" s="239">
        <v>43208</v>
      </c>
      <c r="D801" s="239">
        <v>43209</v>
      </c>
      <c r="E801" s="242">
        <v>86.8</v>
      </c>
      <c r="F801" s="242">
        <v>5.31</v>
      </c>
      <c r="G801" s="242">
        <v>7.38</v>
      </c>
      <c r="H801" s="243">
        <f t="shared" si="26"/>
        <v>99.49</v>
      </c>
      <c r="I801" s="244">
        <v>0.85699999999999998</v>
      </c>
      <c r="J801" s="238" t="s">
        <v>379</v>
      </c>
      <c r="L801" s="236"/>
    </row>
    <row r="802" spans="1:12">
      <c r="A802" s="241">
        <f t="shared" si="25"/>
        <v>799</v>
      </c>
      <c r="B802" s="245" t="s">
        <v>1176</v>
      </c>
      <c r="C802" s="239">
        <v>43212</v>
      </c>
      <c r="D802" s="239">
        <v>43214</v>
      </c>
      <c r="E802" s="242">
        <v>86.58</v>
      </c>
      <c r="F802" s="242">
        <v>5.95</v>
      </c>
      <c r="G802" s="242">
        <v>6.97</v>
      </c>
      <c r="H802" s="243">
        <f t="shared" si="26"/>
        <v>99.5</v>
      </c>
      <c r="I802" s="244">
        <v>0.85699999999999998</v>
      </c>
      <c r="J802" s="238" t="s">
        <v>379</v>
      </c>
      <c r="L802" s="236"/>
    </row>
    <row r="803" spans="1:12">
      <c r="A803" s="241">
        <f t="shared" si="25"/>
        <v>800</v>
      </c>
      <c r="B803" s="245" t="s">
        <v>1177</v>
      </c>
      <c r="C803" s="239">
        <v>43215</v>
      </c>
      <c r="D803" s="239">
        <v>43216</v>
      </c>
      <c r="E803" s="242">
        <v>87.02</v>
      </c>
      <c r="F803" s="242">
        <v>5.89</v>
      </c>
      <c r="G803" s="242">
        <v>6.59</v>
      </c>
      <c r="H803" s="243">
        <f t="shared" si="26"/>
        <v>99.5</v>
      </c>
      <c r="I803" s="244">
        <v>0.85599999999999998</v>
      </c>
      <c r="J803" s="238" t="s">
        <v>379</v>
      </c>
      <c r="L803" s="236"/>
    </row>
    <row r="804" spans="1:12">
      <c r="A804" s="241">
        <f t="shared" si="25"/>
        <v>801</v>
      </c>
      <c r="B804" s="245" t="s">
        <v>1178</v>
      </c>
      <c r="C804" s="239">
        <v>43221</v>
      </c>
      <c r="D804" s="239">
        <v>43222</v>
      </c>
      <c r="E804" s="242">
        <v>86.51</v>
      </c>
      <c r="F804" s="242">
        <v>5.69</v>
      </c>
      <c r="G804" s="242">
        <v>7.3</v>
      </c>
      <c r="H804" s="243">
        <f t="shared" si="26"/>
        <v>99.5</v>
      </c>
      <c r="I804" s="244">
        <v>0.85399999999999998</v>
      </c>
      <c r="J804" s="238" t="s">
        <v>379</v>
      </c>
      <c r="L804" s="236"/>
    </row>
    <row r="805" spans="1:12">
      <c r="A805" s="241">
        <f t="shared" si="25"/>
        <v>802</v>
      </c>
      <c r="B805" s="245" t="s">
        <v>1179</v>
      </c>
      <c r="C805" s="239">
        <v>43222</v>
      </c>
      <c r="D805" s="239">
        <v>43228</v>
      </c>
      <c r="E805" s="242">
        <v>86.54</v>
      </c>
      <c r="F805" s="242">
        <v>5.64</v>
      </c>
      <c r="G805" s="242">
        <v>7.33</v>
      </c>
      <c r="H805" s="243">
        <f t="shared" si="26"/>
        <v>99.51</v>
      </c>
      <c r="I805" s="244">
        <v>0.85599999999999998</v>
      </c>
      <c r="J805" s="238" t="s">
        <v>379</v>
      </c>
      <c r="L805" s="236"/>
    </row>
    <row r="806" spans="1:12">
      <c r="A806" s="241">
        <f t="shared" si="25"/>
        <v>803</v>
      </c>
      <c r="B806" s="245" t="s">
        <v>1180</v>
      </c>
      <c r="C806" s="239">
        <v>43226</v>
      </c>
      <c r="D806" s="239">
        <v>43228</v>
      </c>
      <c r="E806" s="242">
        <v>86.99</v>
      </c>
      <c r="F806" s="242">
        <v>5.16</v>
      </c>
      <c r="G806" s="242">
        <v>7.36</v>
      </c>
      <c r="H806" s="243">
        <f t="shared" si="26"/>
        <v>99.509999999999991</v>
      </c>
      <c r="I806" s="244">
        <v>0.85599999999999998</v>
      </c>
      <c r="J806" s="238" t="s">
        <v>379</v>
      </c>
      <c r="L806" s="236"/>
    </row>
    <row r="807" spans="1:12">
      <c r="A807" s="241">
        <f t="shared" si="25"/>
        <v>804</v>
      </c>
      <c r="B807" s="245" t="s">
        <v>1181</v>
      </c>
      <c r="C807" s="239">
        <v>43237</v>
      </c>
      <c r="D807" s="239">
        <v>43237</v>
      </c>
      <c r="E807" s="242">
        <v>86.3</v>
      </c>
      <c r="F807" s="242">
        <v>5.83</v>
      </c>
      <c r="G807" s="242">
        <v>7.37</v>
      </c>
      <c r="H807" s="243">
        <f t="shared" si="26"/>
        <v>99.5</v>
      </c>
      <c r="I807" s="244">
        <v>0.85499999999999998</v>
      </c>
      <c r="J807" s="238" t="s">
        <v>379</v>
      </c>
      <c r="L807" s="236"/>
    </row>
    <row r="808" spans="1:12">
      <c r="A808" s="241">
        <f t="shared" si="25"/>
        <v>805</v>
      </c>
      <c r="B808" s="245" t="s">
        <v>1182</v>
      </c>
      <c r="C808" s="239">
        <v>43244</v>
      </c>
      <c r="D808" s="239">
        <v>43245</v>
      </c>
      <c r="E808" s="242">
        <v>86.78</v>
      </c>
      <c r="F808" s="242">
        <v>5.54</v>
      </c>
      <c r="G808" s="242">
        <v>7.18</v>
      </c>
      <c r="H808" s="243">
        <f t="shared" si="26"/>
        <v>99.5</v>
      </c>
      <c r="I808" s="244">
        <v>0.85599999999999998</v>
      </c>
      <c r="J808" s="238" t="s">
        <v>379</v>
      </c>
      <c r="L808" s="236"/>
    </row>
    <row r="809" spans="1:12">
      <c r="A809" s="241">
        <f t="shared" si="25"/>
        <v>806</v>
      </c>
      <c r="B809" s="245" t="s">
        <v>1183</v>
      </c>
      <c r="C809" s="239">
        <v>43247</v>
      </c>
      <c r="D809" s="239">
        <v>43248</v>
      </c>
      <c r="E809" s="242">
        <v>85.38</v>
      </c>
      <c r="F809" s="242">
        <v>4.8</v>
      </c>
      <c r="G809" s="242">
        <v>9.32</v>
      </c>
      <c r="H809" s="243">
        <f t="shared" si="26"/>
        <v>99.5</v>
      </c>
      <c r="I809" s="244">
        <v>0.85299999999999998</v>
      </c>
      <c r="J809" s="238" t="s">
        <v>379</v>
      </c>
      <c r="L809" s="236"/>
    </row>
    <row r="810" spans="1:12">
      <c r="A810" s="241">
        <f t="shared" si="25"/>
        <v>807</v>
      </c>
      <c r="B810" s="245" t="s">
        <v>1184</v>
      </c>
      <c r="C810" s="239">
        <v>43268</v>
      </c>
      <c r="D810" s="239">
        <v>43269</v>
      </c>
      <c r="E810" s="242">
        <v>86.52</v>
      </c>
      <c r="F810" s="242">
        <v>5.67</v>
      </c>
      <c r="G810" s="242">
        <v>7.31</v>
      </c>
      <c r="H810" s="243">
        <f t="shared" si="26"/>
        <v>99.5</v>
      </c>
      <c r="I810" s="244">
        <v>0.85499999999999998</v>
      </c>
      <c r="J810" s="238" t="s">
        <v>379</v>
      </c>
      <c r="L810" s="236"/>
    </row>
    <row r="811" spans="1:12">
      <c r="A811" s="241">
        <f t="shared" si="25"/>
        <v>808</v>
      </c>
      <c r="B811" s="245" t="s">
        <v>1185</v>
      </c>
      <c r="C811" s="239">
        <v>43271</v>
      </c>
      <c r="D811" s="239">
        <v>43272</v>
      </c>
      <c r="E811" s="242">
        <v>86.640148405560382</v>
      </c>
      <c r="F811" s="242">
        <v>5.5178267476365077</v>
      </c>
      <c r="G811" s="242">
        <v>7.3420248468031115</v>
      </c>
      <c r="H811" s="243">
        <f t="shared" si="26"/>
        <v>99.5</v>
      </c>
      <c r="I811" s="244">
        <v>0.85499999999999998</v>
      </c>
      <c r="J811" s="238" t="s">
        <v>379</v>
      </c>
      <c r="L811" s="236"/>
    </row>
    <row r="812" spans="1:12">
      <c r="A812" s="241">
        <f t="shared" si="25"/>
        <v>809</v>
      </c>
      <c r="B812" s="245" t="s">
        <v>1186</v>
      </c>
      <c r="C812" s="239">
        <v>43275</v>
      </c>
      <c r="D812" s="239">
        <v>43276</v>
      </c>
      <c r="E812" s="242">
        <v>86.91</v>
      </c>
      <c r="F812" s="242">
        <v>5.46</v>
      </c>
      <c r="G812" s="242">
        <v>7.13</v>
      </c>
      <c r="H812" s="243">
        <f t="shared" si="26"/>
        <v>99.499999999999986</v>
      </c>
      <c r="I812" s="244">
        <v>0.85399999999999998</v>
      </c>
      <c r="J812" s="238" t="s">
        <v>379</v>
      </c>
      <c r="L812" s="236"/>
    </row>
    <row r="813" spans="1:12">
      <c r="A813" s="241">
        <f t="shared" si="25"/>
        <v>810</v>
      </c>
      <c r="B813" s="245" t="s">
        <v>1187</v>
      </c>
      <c r="C813" s="239">
        <v>43278</v>
      </c>
      <c r="D813" s="239">
        <v>43279</v>
      </c>
      <c r="E813" s="242">
        <v>88.68</v>
      </c>
      <c r="F813" s="242">
        <v>4.16</v>
      </c>
      <c r="G813" s="242">
        <v>6.66</v>
      </c>
      <c r="H813" s="243">
        <f t="shared" si="26"/>
        <v>99.5</v>
      </c>
      <c r="I813" s="244">
        <v>0.85399999999999998</v>
      </c>
      <c r="J813" s="238" t="s">
        <v>379</v>
      </c>
      <c r="L813" s="236"/>
    </row>
    <row r="814" spans="1:12">
      <c r="A814" s="241">
        <f t="shared" si="25"/>
        <v>811</v>
      </c>
      <c r="B814" s="245" t="s">
        <v>1188</v>
      </c>
      <c r="C814" s="239">
        <v>43281</v>
      </c>
      <c r="D814" s="239">
        <v>43283</v>
      </c>
      <c r="E814" s="242">
        <v>89.14</v>
      </c>
      <c r="F814" s="242">
        <v>3.93</v>
      </c>
      <c r="G814" s="242">
        <v>6.43</v>
      </c>
      <c r="H814" s="243">
        <f t="shared" si="26"/>
        <v>99.5</v>
      </c>
      <c r="I814" s="244">
        <v>0.85399999999999998</v>
      </c>
      <c r="J814" s="238" t="s">
        <v>379</v>
      </c>
      <c r="L814" s="236"/>
    </row>
    <row r="815" spans="1:12">
      <c r="A815" s="241">
        <f t="shared" si="25"/>
        <v>812</v>
      </c>
      <c r="B815" s="245" t="s">
        <v>1189</v>
      </c>
      <c r="C815" s="239">
        <v>43285</v>
      </c>
      <c r="D815" s="239">
        <v>43285</v>
      </c>
      <c r="E815" s="242">
        <v>86.84</v>
      </c>
      <c r="F815" s="242">
        <v>6.85</v>
      </c>
      <c r="G815" s="242">
        <v>5.81</v>
      </c>
      <c r="H815" s="243">
        <f t="shared" si="26"/>
        <v>99.5</v>
      </c>
      <c r="I815" s="244">
        <v>0.85599999999999998</v>
      </c>
      <c r="J815" s="238" t="s">
        <v>379</v>
      </c>
      <c r="L815" s="236"/>
    </row>
    <row r="816" spans="1:12">
      <c r="A816" s="241">
        <f t="shared" si="25"/>
        <v>813</v>
      </c>
      <c r="B816" s="245" t="s">
        <v>1190</v>
      </c>
      <c r="C816" s="239">
        <v>43289</v>
      </c>
      <c r="D816" s="239">
        <v>43290</v>
      </c>
      <c r="E816" s="242">
        <v>88.8</v>
      </c>
      <c r="F816" s="242">
        <v>7.04</v>
      </c>
      <c r="G816" s="242">
        <v>3.66</v>
      </c>
      <c r="H816" s="243">
        <f t="shared" si="26"/>
        <v>99.5</v>
      </c>
      <c r="I816" s="244">
        <v>0.85499999999999998</v>
      </c>
      <c r="J816" s="238" t="s">
        <v>379</v>
      </c>
      <c r="L816" s="236"/>
    </row>
    <row r="817" spans="1:12">
      <c r="A817" s="241">
        <f t="shared" si="25"/>
        <v>814</v>
      </c>
      <c r="B817" s="245" t="s">
        <v>1191</v>
      </c>
      <c r="C817" s="239">
        <v>43296</v>
      </c>
      <c r="D817" s="239">
        <v>43299</v>
      </c>
      <c r="E817" s="242">
        <v>89.28</v>
      </c>
      <c r="F817" s="242">
        <v>3.65</v>
      </c>
      <c r="G817" s="242">
        <v>6.57</v>
      </c>
      <c r="H817" s="243">
        <f t="shared" si="26"/>
        <v>99.5</v>
      </c>
      <c r="I817" s="244">
        <v>0.85599999999999998</v>
      </c>
      <c r="J817" s="238" t="s">
        <v>379</v>
      </c>
      <c r="L817" s="236"/>
    </row>
    <row r="818" spans="1:12">
      <c r="A818" s="241">
        <f t="shared" si="25"/>
        <v>815</v>
      </c>
      <c r="B818" s="245" t="s">
        <v>1192</v>
      </c>
      <c r="C818" s="239">
        <v>43299</v>
      </c>
      <c r="D818" s="239">
        <v>43301</v>
      </c>
      <c r="E818" s="242">
        <v>87.79</v>
      </c>
      <c r="F818" s="242">
        <v>3</v>
      </c>
      <c r="G818" s="242">
        <v>8.7100000000000009</v>
      </c>
      <c r="H818" s="243">
        <f t="shared" si="26"/>
        <v>99.5</v>
      </c>
      <c r="I818" s="244">
        <v>0.85399999999999998</v>
      </c>
      <c r="J818" s="238" t="s">
        <v>379</v>
      </c>
      <c r="L818" s="236"/>
    </row>
    <row r="819" spans="1:12">
      <c r="A819" s="241">
        <f t="shared" si="25"/>
        <v>816</v>
      </c>
      <c r="B819" s="245" t="s">
        <v>1193</v>
      </c>
      <c r="C819" s="239">
        <v>43303</v>
      </c>
      <c r="D819" s="239">
        <v>43304</v>
      </c>
      <c r="E819" s="242">
        <v>88.78</v>
      </c>
      <c r="F819" s="242">
        <v>3.69</v>
      </c>
      <c r="G819" s="242">
        <v>7.03</v>
      </c>
      <c r="H819" s="243">
        <f t="shared" si="26"/>
        <v>99.5</v>
      </c>
      <c r="I819" s="244">
        <v>0.85499999999999998</v>
      </c>
      <c r="J819" s="238" t="s">
        <v>379</v>
      </c>
      <c r="L819" s="236"/>
    </row>
    <row r="820" spans="1:12">
      <c r="A820" s="241">
        <f t="shared" si="25"/>
        <v>817</v>
      </c>
      <c r="B820" s="245" t="s">
        <v>1194</v>
      </c>
      <c r="C820" s="239">
        <v>43308</v>
      </c>
      <c r="D820" s="239">
        <v>43308</v>
      </c>
      <c r="E820" s="242">
        <v>89.09</v>
      </c>
      <c r="F820" s="242">
        <v>3.98</v>
      </c>
      <c r="G820" s="242">
        <v>6.42</v>
      </c>
      <c r="H820" s="243">
        <f t="shared" si="26"/>
        <v>99.490000000000009</v>
      </c>
      <c r="I820" s="244">
        <v>0.85599999999999998</v>
      </c>
      <c r="J820" s="238" t="s">
        <v>379</v>
      </c>
      <c r="L820" s="236"/>
    </row>
    <row r="821" spans="1:12">
      <c r="A821" s="241">
        <f t="shared" si="25"/>
        <v>818</v>
      </c>
      <c r="B821" s="245" t="s">
        <v>1195</v>
      </c>
      <c r="C821" s="239">
        <v>43310</v>
      </c>
      <c r="D821" s="239">
        <v>43311</v>
      </c>
      <c r="E821" s="242">
        <v>88.78</v>
      </c>
      <c r="F821" s="242">
        <v>3.65</v>
      </c>
      <c r="G821" s="242">
        <v>7.08</v>
      </c>
      <c r="H821" s="243">
        <f t="shared" si="26"/>
        <v>99.51</v>
      </c>
      <c r="I821" s="244">
        <v>0.85599999999999998</v>
      </c>
      <c r="J821" s="238" t="s">
        <v>379</v>
      </c>
      <c r="L821" s="236"/>
    </row>
    <row r="822" spans="1:12">
      <c r="A822" s="241">
        <f t="shared" si="25"/>
        <v>819</v>
      </c>
      <c r="B822" s="245" t="s">
        <v>1196</v>
      </c>
      <c r="C822" s="239">
        <v>43313</v>
      </c>
      <c r="D822" s="239">
        <v>43314</v>
      </c>
      <c r="E822" s="242">
        <v>88.09</v>
      </c>
      <c r="F822" s="242">
        <v>3.28</v>
      </c>
      <c r="G822" s="242">
        <v>8.1199999999999992</v>
      </c>
      <c r="H822" s="243">
        <f t="shared" si="26"/>
        <v>99.490000000000009</v>
      </c>
      <c r="I822" s="244">
        <v>0.85399999999999998</v>
      </c>
      <c r="J822" s="238" t="s">
        <v>379</v>
      </c>
      <c r="L822" s="236"/>
    </row>
    <row r="823" spans="1:12">
      <c r="A823" s="241">
        <f t="shared" si="25"/>
        <v>820</v>
      </c>
      <c r="B823" s="245" t="s">
        <v>1197</v>
      </c>
      <c r="C823" s="239">
        <v>43317</v>
      </c>
      <c r="D823" s="239">
        <v>43318</v>
      </c>
      <c r="E823" s="242">
        <v>88.56</v>
      </c>
      <c r="F823" s="242">
        <v>3.99</v>
      </c>
      <c r="G823" s="242">
        <v>6.95</v>
      </c>
      <c r="H823" s="243">
        <f t="shared" si="26"/>
        <v>99.5</v>
      </c>
      <c r="I823" s="244">
        <v>0.85399999999999998</v>
      </c>
      <c r="J823" s="238" t="s">
        <v>379</v>
      </c>
      <c r="L823" s="236"/>
    </row>
    <row r="824" spans="1:12">
      <c r="A824" s="241">
        <f t="shared" si="25"/>
        <v>821</v>
      </c>
      <c r="B824" s="245" t="s">
        <v>1198</v>
      </c>
      <c r="C824" s="239">
        <v>43320</v>
      </c>
      <c r="D824" s="239">
        <v>43320</v>
      </c>
      <c r="E824" s="242">
        <v>88.99</v>
      </c>
      <c r="F824" s="242">
        <v>3.7</v>
      </c>
      <c r="G824" s="242">
        <v>6.81</v>
      </c>
      <c r="H824" s="243">
        <f t="shared" si="26"/>
        <v>99.5</v>
      </c>
      <c r="I824" s="244">
        <v>0.85699999999999998</v>
      </c>
      <c r="J824" s="238" t="s">
        <v>379</v>
      </c>
      <c r="L824" s="236"/>
    </row>
    <row r="825" spans="1:12">
      <c r="A825" s="241">
        <f t="shared" si="25"/>
        <v>822</v>
      </c>
      <c r="B825" s="245" t="s">
        <v>1199</v>
      </c>
      <c r="C825" s="239">
        <v>43324</v>
      </c>
      <c r="D825" s="239">
        <v>43326</v>
      </c>
      <c r="E825" s="242">
        <v>87.46</v>
      </c>
      <c r="F825" s="242">
        <v>3.55</v>
      </c>
      <c r="G825" s="242">
        <v>8.49</v>
      </c>
      <c r="H825" s="243">
        <f t="shared" si="26"/>
        <v>99.499999999999986</v>
      </c>
      <c r="I825" s="244">
        <v>0.85499999999999998</v>
      </c>
      <c r="J825" s="238" t="s">
        <v>379</v>
      </c>
      <c r="L825" s="236"/>
    </row>
    <row r="826" spans="1:12">
      <c r="A826" s="241">
        <f t="shared" si="25"/>
        <v>823</v>
      </c>
      <c r="B826" s="245" t="s">
        <v>1200</v>
      </c>
      <c r="C826" s="239">
        <v>43328</v>
      </c>
      <c r="D826" s="239">
        <v>43332</v>
      </c>
      <c r="E826" s="242">
        <v>88.18</v>
      </c>
      <c r="F826" s="242">
        <v>3.54</v>
      </c>
      <c r="G826" s="242">
        <v>7.78</v>
      </c>
      <c r="H826" s="243">
        <f t="shared" si="26"/>
        <v>99.500000000000014</v>
      </c>
      <c r="I826" s="244">
        <v>0.85499999999999998</v>
      </c>
      <c r="J826" s="238" t="s">
        <v>379</v>
      </c>
      <c r="L826" s="236"/>
    </row>
    <row r="827" spans="1:12">
      <c r="A827" s="241">
        <f t="shared" si="25"/>
        <v>824</v>
      </c>
      <c r="B827" s="245" t="s">
        <v>1201</v>
      </c>
      <c r="C827" s="239">
        <v>43331</v>
      </c>
      <c r="D827" s="239">
        <v>43332</v>
      </c>
      <c r="E827" s="242">
        <v>85.2</v>
      </c>
      <c r="F827" s="242">
        <v>3.45</v>
      </c>
      <c r="G827" s="242">
        <v>10.85</v>
      </c>
      <c r="H827" s="243">
        <f t="shared" si="26"/>
        <v>99.5</v>
      </c>
      <c r="I827" s="244">
        <v>0.85299999999999998</v>
      </c>
      <c r="J827" s="238" t="s">
        <v>379</v>
      </c>
      <c r="L827" s="236"/>
    </row>
    <row r="828" spans="1:12">
      <c r="A828" s="241">
        <f t="shared" si="25"/>
        <v>825</v>
      </c>
      <c r="B828" s="245" t="s">
        <v>1202</v>
      </c>
      <c r="C828" s="239">
        <v>43334</v>
      </c>
      <c r="D828" s="239">
        <v>43335</v>
      </c>
      <c r="E828" s="242">
        <v>87.89</v>
      </c>
      <c r="F828" s="242">
        <v>3.41</v>
      </c>
      <c r="G828" s="242">
        <v>8.1999999999999993</v>
      </c>
      <c r="H828" s="243">
        <f t="shared" si="26"/>
        <v>99.5</v>
      </c>
      <c r="I828" s="244">
        <v>0.85399999999999998</v>
      </c>
      <c r="J828" s="238" t="s">
        <v>379</v>
      </c>
      <c r="L828" s="236"/>
    </row>
    <row r="829" spans="1:12">
      <c r="A829" s="241">
        <f t="shared" si="25"/>
        <v>826</v>
      </c>
      <c r="B829" s="245" t="s">
        <v>1203</v>
      </c>
      <c r="C829" s="239">
        <v>43338</v>
      </c>
      <c r="D829" s="239">
        <v>43340</v>
      </c>
      <c r="E829" s="242">
        <v>86.52</v>
      </c>
      <c r="F829" s="242">
        <v>3.36</v>
      </c>
      <c r="G829" s="242">
        <v>9.6199999999999992</v>
      </c>
      <c r="H829" s="243">
        <f t="shared" si="26"/>
        <v>99.5</v>
      </c>
      <c r="I829" s="244">
        <v>0.85299999999999998</v>
      </c>
      <c r="J829" s="238" t="s">
        <v>379</v>
      </c>
      <c r="L829" s="236"/>
    </row>
    <row r="830" spans="1:12">
      <c r="A830" s="241">
        <f t="shared" si="25"/>
        <v>827</v>
      </c>
      <c r="B830" s="245" t="s">
        <v>1204</v>
      </c>
      <c r="C830" s="239">
        <v>43341</v>
      </c>
      <c r="D830" s="239">
        <v>43342</v>
      </c>
      <c r="E830" s="242">
        <v>88.04</v>
      </c>
      <c r="F830" s="242">
        <v>3.56</v>
      </c>
      <c r="G830" s="242">
        <v>7.9</v>
      </c>
      <c r="H830" s="243">
        <f t="shared" si="26"/>
        <v>99.500000000000014</v>
      </c>
      <c r="I830" s="244">
        <v>0.85499999999999998</v>
      </c>
      <c r="J830" s="238" t="s">
        <v>379</v>
      </c>
      <c r="L830" s="236"/>
    </row>
    <row r="831" spans="1:12">
      <c r="A831" s="241">
        <f t="shared" si="25"/>
        <v>828</v>
      </c>
      <c r="B831" s="245" t="s">
        <v>1205</v>
      </c>
      <c r="C831" s="239">
        <v>43345</v>
      </c>
      <c r="D831" s="239">
        <v>43347</v>
      </c>
      <c r="E831" s="242">
        <v>88.2</v>
      </c>
      <c r="F831" s="242">
        <v>3.85</v>
      </c>
      <c r="G831" s="242">
        <v>7.45</v>
      </c>
      <c r="H831" s="243">
        <f t="shared" si="26"/>
        <v>99.5</v>
      </c>
      <c r="I831" s="244">
        <v>0.85599999999999998</v>
      </c>
      <c r="J831" s="238" t="s">
        <v>379</v>
      </c>
      <c r="L831" s="236"/>
    </row>
    <row r="832" spans="1:12">
      <c r="A832" s="241">
        <f t="shared" si="25"/>
        <v>829</v>
      </c>
      <c r="B832" s="245" t="s">
        <v>1206</v>
      </c>
      <c r="C832" s="239">
        <v>43348</v>
      </c>
      <c r="D832" s="239">
        <v>43350</v>
      </c>
      <c r="E832" s="242">
        <v>87.48</v>
      </c>
      <c r="F832" s="242">
        <v>3.24</v>
      </c>
      <c r="G832" s="242">
        <v>8.7799999999999994</v>
      </c>
      <c r="H832" s="243">
        <f t="shared" si="26"/>
        <v>99.5</v>
      </c>
      <c r="I832" s="244">
        <v>0.85499999999999998</v>
      </c>
      <c r="J832" s="238" t="s">
        <v>379</v>
      </c>
      <c r="L832" s="236"/>
    </row>
    <row r="833" spans="1:12">
      <c r="A833" s="241">
        <f t="shared" si="25"/>
        <v>830</v>
      </c>
      <c r="B833" s="245" t="s">
        <v>1207</v>
      </c>
      <c r="C833" s="239">
        <v>43352</v>
      </c>
      <c r="D833" s="239">
        <v>43353</v>
      </c>
      <c r="E833" s="242">
        <v>87.41</v>
      </c>
      <c r="F833" s="242">
        <v>4.5999999999999996</v>
      </c>
      <c r="G833" s="242">
        <v>7.49</v>
      </c>
      <c r="H833" s="243">
        <f t="shared" si="26"/>
        <v>99.499999999999986</v>
      </c>
      <c r="I833" s="244">
        <v>0.85299999999999998</v>
      </c>
      <c r="J833" s="238" t="s">
        <v>379</v>
      </c>
      <c r="L833" s="236"/>
    </row>
    <row r="834" spans="1:12">
      <c r="A834" s="241">
        <f t="shared" si="25"/>
        <v>831</v>
      </c>
      <c r="B834" s="245" t="s">
        <v>1208</v>
      </c>
      <c r="C834" s="239">
        <v>43356</v>
      </c>
      <c r="D834" s="239">
        <v>43357</v>
      </c>
      <c r="E834" s="242">
        <v>87.13</v>
      </c>
      <c r="F834" s="242">
        <v>4.0999999999999996</v>
      </c>
      <c r="G834" s="242">
        <v>8.27</v>
      </c>
      <c r="H834" s="243">
        <f t="shared" si="26"/>
        <v>99.499999999999986</v>
      </c>
      <c r="I834" s="244">
        <v>0.85599999999999998</v>
      </c>
      <c r="J834" s="238" t="s">
        <v>379</v>
      </c>
      <c r="L834" s="236"/>
    </row>
    <row r="835" spans="1:12">
      <c r="A835" s="241">
        <f t="shared" si="25"/>
        <v>832</v>
      </c>
      <c r="B835" s="245" t="s">
        <v>1209</v>
      </c>
      <c r="C835" s="239">
        <v>43359</v>
      </c>
      <c r="D835" s="239">
        <v>43362</v>
      </c>
      <c r="E835" s="242">
        <v>87.57</v>
      </c>
      <c r="F835" s="242">
        <v>3.87</v>
      </c>
      <c r="G835" s="242">
        <v>8.0500000000000007</v>
      </c>
      <c r="H835" s="243">
        <f t="shared" si="26"/>
        <v>99.49</v>
      </c>
      <c r="I835" s="244">
        <v>0.85299999999999998</v>
      </c>
      <c r="J835" s="238" t="s">
        <v>379</v>
      </c>
      <c r="L835" s="236"/>
    </row>
    <row r="836" spans="1:12">
      <c r="A836" s="241">
        <f t="shared" si="25"/>
        <v>833</v>
      </c>
      <c r="B836" s="245" t="s">
        <v>1210</v>
      </c>
      <c r="C836" s="239">
        <v>43362</v>
      </c>
      <c r="D836" s="239">
        <v>43363</v>
      </c>
      <c r="E836" s="242">
        <v>88.01</v>
      </c>
      <c r="F836" s="242">
        <v>3.85</v>
      </c>
      <c r="G836" s="242">
        <v>7.64</v>
      </c>
      <c r="H836" s="243">
        <f t="shared" si="26"/>
        <v>99.5</v>
      </c>
      <c r="I836" s="244">
        <v>0.85399999999999998</v>
      </c>
      <c r="J836" s="238" t="s">
        <v>379</v>
      </c>
      <c r="L836" s="236"/>
    </row>
    <row r="837" spans="1:12">
      <c r="A837" s="241">
        <f t="shared" si="25"/>
        <v>834</v>
      </c>
      <c r="B837" s="245" t="s">
        <v>1211</v>
      </c>
      <c r="C837" s="239">
        <v>43366</v>
      </c>
      <c r="D837" s="239">
        <v>43368</v>
      </c>
      <c r="E837" s="242">
        <v>88.16</v>
      </c>
      <c r="F837" s="242">
        <v>3.88</v>
      </c>
      <c r="G837" s="242">
        <v>7.45</v>
      </c>
      <c r="H837" s="243">
        <f t="shared" si="26"/>
        <v>99.49</v>
      </c>
      <c r="I837" s="244">
        <v>0.85699999999999998</v>
      </c>
      <c r="J837" s="238" t="s">
        <v>379</v>
      </c>
      <c r="L837" s="236"/>
    </row>
    <row r="838" spans="1:12">
      <c r="A838" s="241">
        <f t="shared" ref="A838:A901" si="27">A837+1</f>
        <v>835</v>
      </c>
      <c r="B838" s="245" t="s">
        <v>1212</v>
      </c>
      <c r="C838" s="239">
        <v>43369</v>
      </c>
      <c r="D838" s="239">
        <v>43371</v>
      </c>
      <c r="E838" s="242">
        <v>89.01</v>
      </c>
      <c r="F838" s="242">
        <v>3.16</v>
      </c>
      <c r="G838" s="242">
        <v>7.33</v>
      </c>
      <c r="H838" s="243">
        <f t="shared" si="26"/>
        <v>99.5</v>
      </c>
      <c r="I838" s="244">
        <v>0.85699999999999998</v>
      </c>
      <c r="J838" s="238" t="s">
        <v>379</v>
      </c>
      <c r="L838" s="236"/>
    </row>
    <row r="839" spans="1:12">
      <c r="A839" s="241">
        <f t="shared" si="27"/>
        <v>836</v>
      </c>
      <c r="B839" s="245" t="s">
        <v>1213</v>
      </c>
      <c r="C839" s="239">
        <v>43373</v>
      </c>
      <c r="D839" s="239">
        <v>43375</v>
      </c>
      <c r="E839" s="242">
        <v>88.65</v>
      </c>
      <c r="F839" s="242">
        <v>3.34</v>
      </c>
      <c r="G839" s="242">
        <v>7.51</v>
      </c>
      <c r="H839" s="243">
        <f t="shared" si="26"/>
        <v>99.500000000000014</v>
      </c>
      <c r="I839" s="244">
        <v>0.85599999999999998</v>
      </c>
      <c r="J839" s="238" t="s">
        <v>379</v>
      </c>
      <c r="L839" s="236"/>
    </row>
    <row r="840" spans="1:12">
      <c r="A840" s="241">
        <f t="shared" si="27"/>
        <v>837</v>
      </c>
      <c r="B840" s="245" t="s">
        <v>1214</v>
      </c>
      <c r="C840" s="239">
        <v>43376</v>
      </c>
      <c r="D840" s="239">
        <v>43378</v>
      </c>
      <c r="E840" s="242">
        <v>88.88</v>
      </c>
      <c r="F840" s="242">
        <v>3.72</v>
      </c>
      <c r="G840" s="242">
        <v>6.91</v>
      </c>
      <c r="H840" s="243">
        <f t="shared" si="26"/>
        <v>99.509999999999991</v>
      </c>
      <c r="I840" s="244">
        <v>0.85799999999999998</v>
      </c>
      <c r="J840" s="238" t="s">
        <v>379</v>
      </c>
      <c r="L840" s="236"/>
    </row>
    <row r="841" spans="1:12">
      <c r="A841" s="241">
        <f t="shared" si="27"/>
        <v>838</v>
      </c>
      <c r="B841" s="245" t="s">
        <v>1215</v>
      </c>
      <c r="C841" s="239">
        <v>43383</v>
      </c>
      <c r="D841" s="239">
        <v>43384</v>
      </c>
      <c r="E841" s="242">
        <v>87.55</v>
      </c>
      <c r="F841" s="242">
        <v>4.9000000000000004</v>
      </c>
      <c r="G841" s="242">
        <v>7.05</v>
      </c>
      <c r="H841" s="243">
        <f t="shared" si="26"/>
        <v>99.5</v>
      </c>
      <c r="I841" s="244">
        <v>0.85699999999999998</v>
      </c>
      <c r="J841" s="238" t="s">
        <v>379</v>
      </c>
      <c r="L841" s="236"/>
    </row>
    <row r="842" spans="1:12">
      <c r="A842" s="241">
        <f t="shared" si="27"/>
        <v>839</v>
      </c>
      <c r="B842" s="245" t="s">
        <v>1216</v>
      </c>
      <c r="C842" s="239">
        <v>43386</v>
      </c>
      <c r="D842" s="239">
        <v>43388</v>
      </c>
      <c r="E842" s="242">
        <v>86.6</v>
      </c>
      <c r="F842" s="242">
        <v>5.86</v>
      </c>
      <c r="G842" s="242">
        <v>7.04</v>
      </c>
      <c r="H842" s="243">
        <f t="shared" si="26"/>
        <v>99.5</v>
      </c>
      <c r="I842" s="244">
        <v>0.85799999999999998</v>
      </c>
      <c r="J842" s="238" t="s">
        <v>379</v>
      </c>
      <c r="L842" s="236"/>
    </row>
    <row r="843" spans="1:12">
      <c r="A843" s="241">
        <f t="shared" si="27"/>
        <v>840</v>
      </c>
      <c r="B843" s="245" t="s">
        <v>1217</v>
      </c>
      <c r="C843" s="239">
        <v>43390</v>
      </c>
      <c r="D843" s="239">
        <v>43391</v>
      </c>
      <c r="E843" s="242">
        <v>88.89</v>
      </c>
      <c r="F843" s="242">
        <v>3.42</v>
      </c>
      <c r="G843" s="242">
        <v>7.18</v>
      </c>
      <c r="H843" s="243">
        <f t="shared" si="26"/>
        <v>99.490000000000009</v>
      </c>
      <c r="I843" s="244">
        <v>0.85899999999999999</v>
      </c>
      <c r="J843" s="238" t="s">
        <v>379</v>
      </c>
      <c r="L843" s="236"/>
    </row>
    <row r="844" spans="1:12">
      <c r="A844" s="241">
        <f t="shared" si="27"/>
        <v>841</v>
      </c>
      <c r="B844" s="245" t="s">
        <v>1218</v>
      </c>
      <c r="C844" s="239">
        <v>43394</v>
      </c>
      <c r="D844" s="239">
        <v>43396</v>
      </c>
      <c r="E844" s="242">
        <v>88.07</v>
      </c>
      <c r="F844" s="242">
        <v>4.18</v>
      </c>
      <c r="G844" s="242">
        <v>7.25</v>
      </c>
      <c r="H844" s="243">
        <f t="shared" si="26"/>
        <v>99.5</v>
      </c>
      <c r="I844" s="244">
        <v>0.85699999999999998</v>
      </c>
      <c r="J844" s="238" t="s">
        <v>379</v>
      </c>
      <c r="L844" s="236"/>
    </row>
    <row r="845" spans="1:12">
      <c r="A845" s="241">
        <f t="shared" si="27"/>
        <v>842</v>
      </c>
      <c r="B845" s="245" t="s">
        <v>1219</v>
      </c>
      <c r="C845" s="239">
        <v>43397</v>
      </c>
      <c r="D845" s="239">
        <v>43399</v>
      </c>
      <c r="E845" s="242">
        <v>87.55</v>
      </c>
      <c r="F845" s="242">
        <v>5.93</v>
      </c>
      <c r="G845" s="242">
        <v>6.02</v>
      </c>
      <c r="H845" s="243">
        <f t="shared" si="26"/>
        <v>99.499999999999986</v>
      </c>
      <c r="I845" s="244">
        <v>0.85699999999999998</v>
      </c>
      <c r="J845" s="238" t="s">
        <v>379</v>
      </c>
      <c r="L845" s="236"/>
    </row>
    <row r="846" spans="1:12">
      <c r="A846" s="241">
        <f t="shared" si="27"/>
        <v>843</v>
      </c>
      <c r="B846" s="245" t="s">
        <v>1220</v>
      </c>
      <c r="C846" s="239">
        <v>43436</v>
      </c>
      <c r="D846" s="239">
        <v>43438</v>
      </c>
      <c r="E846" s="242">
        <v>84.49</v>
      </c>
      <c r="F846" s="242">
        <v>6.87</v>
      </c>
      <c r="G846" s="242">
        <v>8.14</v>
      </c>
      <c r="H846" s="243">
        <f t="shared" si="26"/>
        <v>99.5</v>
      </c>
      <c r="I846" s="244">
        <v>0.85699999999999998</v>
      </c>
      <c r="J846" s="238" t="s">
        <v>379</v>
      </c>
      <c r="L846" s="236"/>
    </row>
    <row r="847" spans="1:12">
      <c r="A847" s="241">
        <f t="shared" si="27"/>
        <v>844</v>
      </c>
      <c r="B847" s="245" t="s">
        <v>1221</v>
      </c>
      <c r="C847" s="239">
        <v>43439</v>
      </c>
      <c r="D847" s="239">
        <v>43440</v>
      </c>
      <c r="E847" s="242">
        <v>83</v>
      </c>
      <c r="F847" s="242">
        <v>6.93</v>
      </c>
      <c r="G847" s="242">
        <v>9.57</v>
      </c>
      <c r="H847" s="243">
        <f t="shared" si="26"/>
        <v>99.5</v>
      </c>
      <c r="I847" s="244">
        <v>0.85299999999999998</v>
      </c>
      <c r="J847" s="238" t="s">
        <v>379</v>
      </c>
      <c r="L847" s="236"/>
    </row>
    <row r="848" spans="1:12">
      <c r="A848" s="241">
        <f t="shared" si="27"/>
        <v>845</v>
      </c>
      <c r="B848" s="245" t="s">
        <v>1222</v>
      </c>
      <c r="C848" s="239">
        <v>43444</v>
      </c>
      <c r="D848" s="239">
        <v>43445</v>
      </c>
      <c r="E848" s="242">
        <v>86.47</v>
      </c>
      <c r="F848" s="242">
        <v>6.7</v>
      </c>
      <c r="G848" s="242">
        <v>6.32</v>
      </c>
      <c r="H848" s="243">
        <f t="shared" ref="H848:H911" si="28">SUM(E848:G848)</f>
        <v>99.490000000000009</v>
      </c>
      <c r="I848" s="244">
        <v>0.85799999999999998</v>
      </c>
      <c r="J848" s="238" t="s">
        <v>379</v>
      </c>
      <c r="L848" s="236"/>
    </row>
    <row r="849" spans="1:12">
      <c r="A849" s="241">
        <f t="shared" si="27"/>
        <v>846</v>
      </c>
      <c r="B849" s="245" t="s">
        <v>1223</v>
      </c>
      <c r="C849" s="239">
        <v>43446</v>
      </c>
      <c r="D849" s="239">
        <v>43447</v>
      </c>
      <c r="E849" s="242">
        <v>86.53</v>
      </c>
      <c r="F849" s="242">
        <v>6.43</v>
      </c>
      <c r="G849" s="242">
        <v>6.54</v>
      </c>
      <c r="H849" s="243">
        <f t="shared" si="28"/>
        <v>99.500000000000014</v>
      </c>
      <c r="I849" s="244">
        <v>0.85799999999999998</v>
      </c>
      <c r="J849" s="238" t="s">
        <v>379</v>
      </c>
      <c r="L849" s="236"/>
    </row>
    <row r="850" spans="1:12">
      <c r="A850" s="241">
        <f t="shared" si="27"/>
        <v>847</v>
      </c>
      <c r="B850" s="245" t="s">
        <v>1224</v>
      </c>
      <c r="C850" s="239">
        <v>43453</v>
      </c>
      <c r="D850" s="239">
        <v>43453</v>
      </c>
      <c r="E850" s="242">
        <v>86.39</v>
      </c>
      <c r="F850" s="242">
        <v>6.48</v>
      </c>
      <c r="G850" s="242">
        <v>6.64</v>
      </c>
      <c r="H850" s="243">
        <f t="shared" si="28"/>
        <v>99.51</v>
      </c>
      <c r="I850" s="244">
        <v>0.8569</v>
      </c>
      <c r="J850" s="238" t="s">
        <v>379</v>
      </c>
      <c r="L850" s="236"/>
    </row>
    <row r="851" spans="1:12">
      <c r="A851" s="241">
        <f t="shared" si="27"/>
        <v>848</v>
      </c>
      <c r="B851" s="245" t="s">
        <v>1225</v>
      </c>
      <c r="C851" s="239">
        <v>43457</v>
      </c>
      <c r="D851" s="239">
        <v>43459</v>
      </c>
      <c r="E851" s="242">
        <v>87.44</v>
      </c>
      <c r="F851" s="242">
        <v>3.84</v>
      </c>
      <c r="G851" s="242">
        <v>8.2200000000000006</v>
      </c>
      <c r="H851" s="243">
        <f t="shared" si="28"/>
        <v>99.5</v>
      </c>
      <c r="I851" s="244">
        <v>0.85509000000000002</v>
      </c>
      <c r="J851" s="238" t="s">
        <v>379</v>
      </c>
      <c r="L851" s="236"/>
    </row>
    <row r="852" spans="1:12">
      <c r="A852" s="241">
        <f t="shared" si="27"/>
        <v>849</v>
      </c>
      <c r="B852" s="245" t="s">
        <v>1226</v>
      </c>
      <c r="C852" s="239">
        <v>43461</v>
      </c>
      <c r="D852" s="239">
        <v>43461</v>
      </c>
      <c r="E852" s="242">
        <v>86.37</v>
      </c>
      <c r="F852" s="242">
        <v>6.61</v>
      </c>
      <c r="G852" s="242">
        <v>6.52</v>
      </c>
      <c r="H852" s="243">
        <f t="shared" si="28"/>
        <v>99.5</v>
      </c>
      <c r="I852" s="244">
        <v>0.85799999999999998</v>
      </c>
      <c r="J852" s="238" t="s">
        <v>379</v>
      </c>
      <c r="L852" s="236"/>
    </row>
    <row r="853" spans="1:12">
      <c r="A853" s="241">
        <f t="shared" si="27"/>
        <v>850</v>
      </c>
      <c r="B853" s="245" t="s">
        <v>1227</v>
      </c>
      <c r="C853" s="239">
        <v>43464</v>
      </c>
      <c r="D853" s="239">
        <v>43472</v>
      </c>
      <c r="E853" s="242">
        <v>85.15</v>
      </c>
      <c r="F853" s="242">
        <v>7.13</v>
      </c>
      <c r="G853" s="242">
        <v>7.22</v>
      </c>
      <c r="H853" s="243">
        <f t="shared" si="28"/>
        <v>99.5</v>
      </c>
      <c r="I853" s="244">
        <v>0.85599999999999998</v>
      </c>
      <c r="J853" s="238" t="s">
        <v>379</v>
      </c>
      <c r="L853" s="236"/>
    </row>
    <row r="854" spans="1:12">
      <c r="A854" s="241">
        <f t="shared" si="27"/>
        <v>851</v>
      </c>
      <c r="B854" s="245" t="s">
        <v>1228</v>
      </c>
      <c r="C854" s="239">
        <v>43102</v>
      </c>
      <c r="D854" s="239">
        <v>43472</v>
      </c>
      <c r="E854" s="242">
        <v>85.98</v>
      </c>
      <c r="F854" s="242">
        <v>7.59</v>
      </c>
      <c r="G854" s="242">
        <v>5.93</v>
      </c>
      <c r="H854" s="243">
        <f t="shared" si="28"/>
        <v>99.5</v>
      </c>
      <c r="I854" s="244">
        <v>0.85699999999999998</v>
      </c>
      <c r="J854" s="238" t="s">
        <v>379</v>
      </c>
      <c r="L854" s="236"/>
    </row>
    <row r="855" spans="1:12">
      <c r="A855" s="241">
        <f t="shared" si="27"/>
        <v>852</v>
      </c>
      <c r="B855" s="245" t="s">
        <v>1229</v>
      </c>
      <c r="C855" s="239">
        <v>43471</v>
      </c>
      <c r="D855" s="239">
        <v>43472</v>
      </c>
      <c r="E855" s="242">
        <v>85.27</v>
      </c>
      <c r="F855" s="242">
        <v>7.13</v>
      </c>
      <c r="G855" s="242">
        <v>7.1</v>
      </c>
      <c r="H855" s="243">
        <f t="shared" si="28"/>
        <v>99.499999999999986</v>
      </c>
      <c r="I855" s="244">
        <v>0.85699999999999998</v>
      </c>
      <c r="J855" s="238" t="s">
        <v>379</v>
      </c>
      <c r="L855" s="236"/>
    </row>
    <row r="856" spans="1:12">
      <c r="A856" s="241">
        <f t="shared" si="27"/>
        <v>853</v>
      </c>
      <c r="B856" s="245" t="s">
        <v>1230</v>
      </c>
      <c r="C856" s="239">
        <v>43474</v>
      </c>
      <c r="D856" s="239">
        <v>43474</v>
      </c>
      <c r="E856" s="242">
        <v>83.58</v>
      </c>
      <c r="F856" s="242">
        <v>7.02</v>
      </c>
      <c r="G856" s="242">
        <v>8.9</v>
      </c>
      <c r="H856" s="243">
        <f t="shared" si="28"/>
        <v>99.5</v>
      </c>
      <c r="I856" s="244">
        <v>0.85431999999999997</v>
      </c>
      <c r="J856" s="238" t="s">
        <v>379</v>
      </c>
      <c r="L856" s="236"/>
    </row>
    <row r="857" spans="1:12">
      <c r="A857" s="241">
        <f t="shared" si="27"/>
        <v>854</v>
      </c>
      <c r="B857" s="245" t="s">
        <v>1231</v>
      </c>
      <c r="C857" s="239">
        <v>43478</v>
      </c>
      <c r="D857" s="239">
        <v>43480</v>
      </c>
      <c r="E857" s="242">
        <v>85.61</v>
      </c>
      <c r="F857" s="242">
        <v>6.88</v>
      </c>
      <c r="G857" s="242">
        <v>7.02</v>
      </c>
      <c r="H857" s="243">
        <f t="shared" si="28"/>
        <v>99.509999999999991</v>
      </c>
      <c r="I857" s="244">
        <v>0.85699999999999998</v>
      </c>
      <c r="J857" s="238" t="s">
        <v>379</v>
      </c>
      <c r="L857" s="236"/>
    </row>
    <row r="858" spans="1:12">
      <c r="A858" s="241">
        <f t="shared" si="27"/>
        <v>855</v>
      </c>
      <c r="B858" s="245" t="s">
        <v>1232</v>
      </c>
      <c r="C858" s="239">
        <v>43481</v>
      </c>
      <c r="D858" s="239">
        <v>43482</v>
      </c>
      <c r="E858" s="242">
        <v>86.17</v>
      </c>
      <c r="F858" s="242">
        <v>6.65</v>
      </c>
      <c r="G858" s="242">
        <v>6.68</v>
      </c>
      <c r="H858" s="243">
        <f t="shared" si="28"/>
        <v>99.5</v>
      </c>
      <c r="I858" s="244">
        <v>0.85740000000000005</v>
      </c>
      <c r="J858" s="238" t="s">
        <v>379</v>
      </c>
      <c r="L858" s="236"/>
    </row>
    <row r="859" spans="1:12">
      <c r="A859" s="241">
        <f t="shared" si="27"/>
        <v>856</v>
      </c>
      <c r="B859" s="245" t="s">
        <v>1233</v>
      </c>
      <c r="C859" s="239">
        <v>43485</v>
      </c>
      <c r="D859" s="239">
        <v>43486</v>
      </c>
      <c r="E859" s="242">
        <v>85.34</v>
      </c>
      <c r="F859" s="242">
        <v>6.15</v>
      </c>
      <c r="G859" s="242">
        <v>8.01</v>
      </c>
      <c r="H859" s="243">
        <f t="shared" si="28"/>
        <v>99.500000000000014</v>
      </c>
      <c r="I859" s="244">
        <v>0.85433999999999999</v>
      </c>
      <c r="J859" s="238" t="s">
        <v>379</v>
      </c>
      <c r="L859" s="236"/>
    </row>
    <row r="860" spans="1:12">
      <c r="A860" s="241">
        <f t="shared" si="27"/>
        <v>857</v>
      </c>
      <c r="B860" s="245" t="s">
        <v>1234</v>
      </c>
      <c r="C860" s="239">
        <v>43488</v>
      </c>
      <c r="D860" s="239">
        <v>43489</v>
      </c>
      <c r="E860" s="242">
        <v>86.71</v>
      </c>
      <c r="F860" s="242">
        <v>6.56</v>
      </c>
      <c r="G860" s="242">
        <v>6.23</v>
      </c>
      <c r="H860" s="243">
        <f t="shared" si="28"/>
        <v>99.5</v>
      </c>
      <c r="I860" s="244">
        <v>0.85751999999999995</v>
      </c>
      <c r="J860" s="238" t="s">
        <v>379</v>
      </c>
      <c r="L860" s="236"/>
    </row>
    <row r="861" spans="1:12">
      <c r="A861" s="241">
        <f t="shared" si="27"/>
        <v>858</v>
      </c>
      <c r="B861" s="245" t="s">
        <v>1235</v>
      </c>
      <c r="C861" s="239">
        <v>43492</v>
      </c>
      <c r="D861" s="239">
        <v>43493</v>
      </c>
      <c r="E861" s="242">
        <v>85.19</v>
      </c>
      <c r="F861" s="242">
        <v>6.09</v>
      </c>
      <c r="G861" s="242">
        <v>8.2200000000000006</v>
      </c>
      <c r="H861" s="243">
        <f t="shared" si="28"/>
        <v>99.5</v>
      </c>
      <c r="I861" s="244">
        <v>0.85411999999999999</v>
      </c>
      <c r="J861" s="238" t="s">
        <v>379</v>
      </c>
      <c r="L861" s="236"/>
    </row>
    <row r="862" spans="1:12">
      <c r="A862" s="241">
        <f t="shared" si="27"/>
        <v>859</v>
      </c>
      <c r="B862" s="245" t="s">
        <v>1236</v>
      </c>
      <c r="C862" s="239">
        <v>43495</v>
      </c>
      <c r="D862" s="239">
        <v>43495</v>
      </c>
      <c r="E862" s="242">
        <v>86.2</v>
      </c>
      <c r="F862" s="242">
        <v>5.65</v>
      </c>
      <c r="G862" s="242">
        <v>7.65</v>
      </c>
      <c r="H862" s="243">
        <f t="shared" si="28"/>
        <v>99.500000000000014</v>
      </c>
      <c r="I862" s="244">
        <v>0.85779000000000005</v>
      </c>
      <c r="J862" s="238" t="s">
        <v>379</v>
      </c>
      <c r="L862" s="236"/>
    </row>
    <row r="863" spans="1:12">
      <c r="A863" s="241">
        <f t="shared" si="27"/>
        <v>860</v>
      </c>
      <c r="B863" s="245" t="s">
        <v>1237</v>
      </c>
      <c r="C863" s="239">
        <v>43499</v>
      </c>
      <c r="D863" s="239">
        <v>43500</v>
      </c>
      <c r="E863" s="242">
        <v>86.15</v>
      </c>
      <c r="F863" s="242">
        <v>6.1</v>
      </c>
      <c r="G863" s="242">
        <v>7.25</v>
      </c>
      <c r="H863" s="243">
        <f t="shared" si="28"/>
        <v>99.5</v>
      </c>
      <c r="I863" s="244">
        <v>0.85629999999999995</v>
      </c>
      <c r="J863" s="238" t="s">
        <v>379</v>
      </c>
      <c r="L863" s="236"/>
    </row>
    <row r="864" spans="1:12">
      <c r="A864" s="241">
        <f t="shared" si="27"/>
        <v>861</v>
      </c>
      <c r="B864" s="245" t="s">
        <v>1238</v>
      </c>
      <c r="C864" s="239">
        <v>43502</v>
      </c>
      <c r="D864" s="239">
        <v>43503</v>
      </c>
      <c r="E864" s="242">
        <v>85.88</v>
      </c>
      <c r="F864" s="242">
        <v>6.42</v>
      </c>
      <c r="G864" s="242">
        <v>7.2</v>
      </c>
      <c r="H864" s="243">
        <f t="shared" si="28"/>
        <v>99.5</v>
      </c>
      <c r="I864" s="244">
        <v>0.85629999999999995</v>
      </c>
      <c r="J864" s="238" t="s">
        <v>379</v>
      </c>
      <c r="L864" s="236"/>
    </row>
    <row r="865" spans="1:14">
      <c r="A865" s="241">
        <f t="shared" si="27"/>
        <v>862</v>
      </c>
      <c r="B865" s="245" t="s">
        <v>1239</v>
      </c>
      <c r="C865" s="239">
        <v>43506</v>
      </c>
      <c r="D865" s="239">
        <v>43508</v>
      </c>
      <c r="E865" s="242">
        <v>86.06</v>
      </c>
      <c r="F865" s="242">
        <v>6.52</v>
      </c>
      <c r="G865" s="242">
        <v>6.93</v>
      </c>
      <c r="H865" s="243">
        <f t="shared" si="28"/>
        <v>99.509999999999991</v>
      </c>
      <c r="I865" s="244">
        <v>0.85424999999999995</v>
      </c>
      <c r="J865" s="238" t="s">
        <v>379</v>
      </c>
      <c r="L865" s="236"/>
    </row>
    <row r="866" spans="1:14">
      <c r="A866" s="241">
        <f t="shared" si="27"/>
        <v>863</v>
      </c>
      <c r="B866" s="245" t="s">
        <v>1240</v>
      </c>
      <c r="C866" s="239">
        <v>43509</v>
      </c>
      <c r="D866" s="239">
        <v>43510</v>
      </c>
      <c r="E866" s="242">
        <v>86.41</v>
      </c>
      <c r="F866" s="242">
        <v>7.44</v>
      </c>
      <c r="G866" s="242">
        <v>5.65</v>
      </c>
      <c r="H866" s="243">
        <f t="shared" si="28"/>
        <v>99.5</v>
      </c>
      <c r="I866" s="244">
        <v>0.85599999999999998</v>
      </c>
      <c r="J866" s="238" t="s">
        <v>379</v>
      </c>
      <c r="L866" s="236"/>
    </row>
    <row r="867" spans="1:14">
      <c r="A867" s="241">
        <f t="shared" si="27"/>
        <v>864</v>
      </c>
      <c r="B867" s="245" t="s">
        <v>1241</v>
      </c>
      <c r="C867" s="239">
        <v>43513</v>
      </c>
      <c r="D867" s="239">
        <v>43514</v>
      </c>
      <c r="E867" s="242">
        <v>84.67</v>
      </c>
      <c r="F867" s="242">
        <v>7.37</v>
      </c>
      <c r="G867" s="242">
        <v>7.46</v>
      </c>
      <c r="H867" s="243">
        <f t="shared" si="28"/>
        <v>99.5</v>
      </c>
      <c r="I867" s="244">
        <v>0.85428000000000004</v>
      </c>
      <c r="J867" s="238" t="s">
        <v>379</v>
      </c>
      <c r="L867" s="236"/>
    </row>
    <row r="868" spans="1:14">
      <c r="A868" s="241">
        <f t="shared" si="27"/>
        <v>865</v>
      </c>
      <c r="B868" s="245" t="s">
        <v>1242</v>
      </c>
      <c r="C868" s="239">
        <v>43520</v>
      </c>
      <c r="D868" s="239">
        <v>43521</v>
      </c>
      <c r="E868" s="242">
        <v>88.21</v>
      </c>
      <c r="F868" s="242">
        <v>6.47</v>
      </c>
      <c r="G868" s="242">
        <v>4.82</v>
      </c>
      <c r="H868" s="243">
        <f t="shared" si="28"/>
        <v>99.5</v>
      </c>
      <c r="I868" s="244">
        <v>0.85799999999999998</v>
      </c>
      <c r="J868" s="238" t="s">
        <v>379</v>
      </c>
      <c r="L868" s="236"/>
    </row>
    <row r="869" spans="1:14">
      <c r="A869" s="241">
        <f t="shared" si="27"/>
        <v>866</v>
      </c>
      <c r="B869" s="245" t="s">
        <v>1243</v>
      </c>
      <c r="C869" s="239">
        <v>43523</v>
      </c>
      <c r="D869" s="239">
        <v>43525</v>
      </c>
      <c r="E869" s="242">
        <v>88.16</v>
      </c>
      <c r="F869" s="242">
        <v>4.76</v>
      </c>
      <c r="G869" s="242">
        <v>6.58</v>
      </c>
      <c r="H869" s="243">
        <f t="shared" si="28"/>
        <v>99.5</v>
      </c>
      <c r="I869" s="244">
        <v>0.85499999999999998</v>
      </c>
      <c r="J869" s="238" t="s">
        <v>379</v>
      </c>
      <c r="L869" s="236"/>
    </row>
    <row r="870" spans="1:14">
      <c r="A870" s="241">
        <f t="shared" si="27"/>
        <v>867</v>
      </c>
      <c r="B870" s="245" t="s">
        <v>1244</v>
      </c>
      <c r="C870" s="239">
        <v>43527</v>
      </c>
      <c r="D870" s="239">
        <v>43528</v>
      </c>
      <c r="E870" s="242">
        <v>88.95</v>
      </c>
      <c r="F870" s="242">
        <v>5.65</v>
      </c>
      <c r="G870" s="242">
        <v>4.9000000000000004</v>
      </c>
      <c r="H870" s="243">
        <f t="shared" si="28"/>
        <v>99.500000000000014</v>
      </c>
      <c r="I870" s="244">
        <v>0.85799999999999998</v>
      </c>
      <c r="J870" s="238" t="s">
        <v>379</v>
      </c>
      <c r="L870" s="236"/>
    </row>
    <row r="871" spans="1:14">
      <c r="A871" s="241">
        <f t="shared" si="27"/>
        <v>868</v>
      </c>
      <c r="B871" s="245" t="s">
        <v>1245</v>
      </c>
      <c r="C871" s="239">
        <v>43530</v>
      </c>
      <c r="D871" s="239">
        <v>43531</v>
      </c>
      <c r="E871" s="242">
        <v>89.37</v>
      </c>
      <c r="F871" s="242">
        <v>5.85</v>
      </c>
      <c r="G871" s="242">
        <v>4.28</v>
      </c>
      <c r="H871" s="243">
        <f t="shared" si="28"/>
        <v>99.5</v>
      </c>
      <c r="I871" s="244">
        <v>0.85799999999999998</v>
      </c>
      <c r="J871" s="238" t="s">
        <v>379</v>
      </c>
      <c r="L871" s="236"/>
    </row>
    <row r="872" spans="1:14">
      <c r="A872" s="241">
        <f t="shared" si="27"/>
        <v>869</v>
      </c>
      <c r="B872" s="245" t="s">
        <v>1246</v>
      </c>
      <c r="C872" s="239">
        <v>43534</v>
      </c>
      <c r="D872" s="239">
        <v>43536</v>
      </c>
      <c r="E872" s="242">
        <v>88.51</v>
      </c>
      <c r="F872" s="242">
        <v>5.34</v>
      </c>
      <c r="G872" s="242">
        <v>5.66</v>
      </c>
      <c r="H872" s="243">
        <f t="shared" si="28"/>
        <v>99.51</v>
      </c>
      <c r="I872" s="244">
        <v>0.85699999999999998</v>
      </c>
      <c r="J872" s="238" t="s">
        <v>379</v>
      </c>
      <c r="L872" s="236"/>
    </row>
    <row r="873" spans="1:14">
      <c r="A873" s="241">
        <f t="shared" si="27"/>
        <v>870</v>
      </c>
      <c r="B873" s="245" t="s">
        <v>1247</v>
      </c>
      <c r="C873" s="239">
        <v>43541</v>
      </c>
      <c r="D873" s="239">
        <v>43542</v>
      </c>
      <c r="E873" s="242">
        <v>87.58</v>
      </c>
      <c r="F873" s="242">
        <v>6.34</v>
      </c>
      <c r="G873" s="242">
        <v>5.58</v>
      </c>
      <c r="H873" s="243">
        <f t="shared" si="28"/>
        <v>99.5</v>
      </c>
      <c r="I873" s="244">
        <v>0.86</v>
      </c>
      <c r="J873" s="238" t="s">
        <v>379</v>
      </c>
      <c r="L873" s="236"/>
    </row>
    <row r="874" spans="1:14">
      <c r="A874" s="241">
        <f t="shared" si="27"/>
        <v>871</v>
      </c>
      <c r="B874" s="245" t="s">
        <v>1248</v>
      </c>
      <c r="C874" s="239">
        <v>43548</v>
      </c>
      <c r="D874" s="239">
        <v>43549</v>
      </c>
      <c r="E874" s="242">
        <v>86.5</v>
      </c>
      <c r="F874" s="242">
        <v>6.76</v>
      </c>
      <c r="G874" s="242">
        <v>6.24</v>
      </c>
      <c r="H874" s="243">
        <f t="shared" si="28"/>
        <v>99.5</v>
      </c>
      <c r="I874" s="244">
        <v>0.85799999999999998</v>
      </c>
      <c r="J874" s="238" t="s">
        <v>379</v>
      </c>
      <c r="L874" s="236"/>
    </row>
    <row r="875" spans="1:14">
      <c r="A875" s="241">
        <f t="shared" si="27"/>
        <v>872</v>
      </c>
      <c r="B875" s="245" t="s">
        <v>1249</v>
      </c>
      <c r="C875" s="239">
        <v>43551</v>
      </c>
      <c r="D875" s="239">
        <v>43553</v>
      </c>
      <c r="E875" s="242">
        <v>86.69</v>
      </c>
      <c r="F875" s="242">
        <v>5.9</v>
      </c>
      <c r="G875" s="242">
        <v>6.81</v>
      </c>
      <c r="H875" s="243">
        <f t="shared" si="28"/>
        <v>99.4</v>
      </c>
      <c r="I875" s="244">
        <v>0.85699999999999998</v>
      </c>
      <c r="J875" s="238" t="s">
        <v>379</v>
      </c>
      <c r="L875" s="236"/>
    </row>
    <row r="876" spans="1:14">
      <c r="A876" s="241">
        <f t="shared" si="27"/>
        <v>873</v>
      </c>
      <c r="B876" s="245" t="s">
        <v>1250</v>
      </c>
      <c r="C876" s="239">
        <v>43555</v>
      </c>
      <c r="D876" s="239">
        <v>43556</v>
      </c>
      <c r="E876" s="242">
        <v>87.35</v>
      </c>
      <c r="F876" s="242">
        <v>5.19</v>
      </c>
      <c r="G876" s="242">
        <v>6.96</v>
      </c>
      <c r="H876" s="243">
        <f t="shared" si="28"/>
        <v>99.499999999999986</v>
      </c>
      <c r="I876" s="244">
        <v>0.85799999999999998</v>
      </c>
      <c r="J876" s="238" t="s">
        <v>379</v>
      </c>
      <c r="L876" s="236"/>
    </row>
    <row r="877" spans="1:14">
      <c r="A877" s="241">
        <f t="shared" si="27"/>
        <v>874</v>
      </c>
      <c r="B877" s="245" t="s">
        <v>1251</v>
      </c>
      <c r="C877" s="239">
        <v>43558</v>
      </c>
      <c r="D877" s="239">
        <v>43560</v>
      </c>
      <c r="E877" s="242">
        <v>87.7</v>
      </c>
      <c r="F877" s="242">
        <v>5.45</v>
      </c>
      <c r="G877" s="242">
        <v>6.35</v>
      </c>
      <c r="H877" s="243">
        <f t="shared" si="28"/>
        <v>99.5</v>
      </c>
      <c r="I877" s="244">
        <v>0.85799999999999998</v>
      </c>
      <c r="J877" s="238" t="s">
        <v>379</v>
      </c>
      <c r="L877" s="236">
        <v>87.83</v>
      </c>
      <c r="M877" s="236">
        <v>5.24</v>
      </c>
      <c r="N877" s="236">
        <v>6.43</v>
      </c>
    </row>
    <row r="878" spans="1:14">
      <c r="A878" s="241">
        <f t="shared" si="27"/>
        <v>875</v>
      </c>
      <c r="B878" s="245" t="s">
        <v>1252</v>
      </c>
      <c r="C878" s="239">
        <v>43562</v>
      </c>
      <c r="D878" s="239">
        <v>43564</v>
      </c>
      <c r="E878" s="242">
        <v>87.1</v>
      </c>
      <c r="F878" s="242">
        <v>5.91</v>
      </c>
      <c r="G878" s="242">
        <v>6.49</v>
      </c>
      <c r="H878" s="243">
        <f t="shared" si="28"/>
        <v>99.499999999999986</v>
      </c>
      <c r="I878" s="244">
        <v>0.85599999999999998</v>
      </c>
      <c r="J878" s="238" t="s">
        <v>379</v>
      </c>
      <c r="L878" s="236">
        <v>87.17</v>
      </c>
      <c r="M878" s="236">
        <v>5.82</v>
      </c>
      <c r="N878" s="236">
        <v>6.51</v>
      </c>
    </row>
    <row r="879" spans="1:14">
      <c r="A879" s="241">
        <f t="shared" si="27"/>
        <v>876</v>
      </c>
      <c r="B879" s="245" t="s">
        <v>1253</v>
      </c>
      <c r="C879" s="239">
        <v>43565</v>
      </c>
      <c r="D879" s="239">
        <v>43566</v>
      </c>
      <c r="E879" s="242">
        <v>87.01</v>
      </c>
      <c r="F879" s="242">
        <v>6.01</v>
      </c>
      <c r="G879" s="242">
        <v>6.49</v>
      </c>
      <c r="H879" s="243">
        <f t="shared" si="28"/>
        <v>99.51</v>
      </c>
      <c r="I879" s="244">
        <v>0.85899999999999999</v>
      </c>
      <c r="J879" s="238" t="s">
        <v>379</v>
      </c>
      <c r="L879" s="236">
        <v>87.11</v>
      </c>
      <c r="M879" s="236">
        <v>5.88</v>
      </c>
      <c r="N879" s="236">
        <v>6.51</v>
      </c>
    </row>
    <row r="880" spans="1:14">
      <c r="A880" s="241">
        <f t="shared" si="27"/>
        <v>877</v>
      </c>
      <c r="B880" s="245" t="s">
        <v>1254</v>
      </c>
      <c r="C880" s="239">
        <v>43569</v>
      </c>
      <c r="D880" s="239">
        <v>43571</v>
      </c>
      <c r="E880" s="242">
        <v>87.26</v>
      </c>
      <c r="F880" s="242">
        <v>5.94</v>
      </c>
      <c r="G880" s="242">
        <v>6.3</v>
      </c>
      <c r="H880" s="243">
        <f t="shared" si="28"/>
        <v>99.5</v>
      </c>
      <c r="I880" s="244">
        <v>0.85799999999999998</v>
      </c>
      <c r="J880" s="238" t="s">
        <v>379</v>
      </c>
      <c r="L880" s="236">
        <v>87.41</v>
      </c>
      <c r="M880" s="236">
        <v>5.78</v>
      </c>
      <c r="N880" s="236">
        <v>6.31</v>
      </c>
    </row>
    <row r="881" spans="1:14">
      <c r="A881" s="241">
        <f t="shared" si="27"/>
        <v>878</v>
      </c>
      <c r="B881" s="245" t="s">
        <v>1255</v>
      </c>
      <c r="C881" s="239">
        <v>43572</v>
      </c>
      <c r="D881" s="239">
        <v>43574</v>
      </c>
      <c r="E881" s="242">
        <v>86.56</v>
      </c>
      <c r="F881" s="242">
        <v>5.57</v>
      </c>
      <c r="G881" s="242">
        <v>7.38</v>
      </c>
      <c r="H881" s="243">
        <f t="shared" si="28"/>
        <v>99.509999999999991</v>
      </c>
      <c r="I881" s="244">
        <v>0.85199999999999998</v>
      </c>
      <c r="J881" s="238" t="s">
        <v>379</v>
      </c>
      <c r="L881" s="236">
        <v>86.7</v>
      </c>
      <c r="M881" s="236">
        <v>5.38</v>
      </c>
      <c r="N881" s="236">
        <v>7.42</v>
      </c>
    </row>
    <row r="882" spans="1:14">
      <c r="A882" s="241">
        <f t="shared" si="27"/>
        <v>879</v>
      </c>
      <c r="B882" s="245" t="s">
        <v>1256</v>
      </c>
      <c r="C882" s="239">
        <v>43575</v>
      </c>
      <c r="D882" s="239">
        <v>43579</v>
      </c>
      <c r="E882" s="242">
        <v>87.03</v>
      </c>
      <c r="F882" s="242">
        <v>5.7</v>
      </c>
      <c r="G882" s="242">
        <v>6.77</v>
      </c>
      <c r="H882" s="243">
        <f t="shared" si="28"/>
        <v>99.5</v>
      </c>
      <c r="I882" s="244">
        <v>0.85799999999999998</v>
      </c>
      <c r="J882" s="238" t="s">
        <v>379</v>
      </c>
      <c r="L882" s="236">
        <v>86.99</v>
      </c>
      <c r="M882" s="236">
        <v>5.68</v>
      </c>
      <c r="N882" s="236">
        <v>6.83</v>
      </c>
    </row>
    <row r="883" spans="1:14">
      <c r="A883" s="241">
        <f t="shared" si="27"/>
        <v>880</v>
      </c>
      <c r="B883" s="245" t="s">
        <v>1257</v>
      </c>
      <c r="C883" s="239">
        <v>43576</v>
      </c>
      <c r="D883" s="239">
        <v>43579</v>
      </c>
      <c r="E883" s="242">
        <v>86.69</v>
      </c>
      <c r="F883" s="242">
        <v>5.95</v>
      </c>
      <c r="G883" s="242">
        <v>6.86</v>
      </c>
      <c r="H883" s="243">
        <f t="shared" si="28"/>
        <v>99.5</v>
      </c>
      <c r="I883" s="244">
        <v>0.85499999999999998</v>
      </c>
      <c r="J883" s="238" t="s">
        <v>379</v>
      </c>
      <c r="L883" s="236"/>
    </row>
    <row r="884" spans="1:14">
      <c r="A884" s="241">
        <f t="shared" si="27"/>
        <v>881</v>
      </c>
      <c r="B884" s="245" t="s">
        <v>1258</v>
      </c>
      <c r="C884" s="239">
        <v>43579</v>
      </c>
      <c r="D884" s="239">
        <v>43581</v>
      </c>
      <c r="E884" s="242">
        <v>86.31</v>
      </c>
      <c r="F884" s="242">
        <v>5.43</v>
      </c>
      <c r="G884" s="242">
        <v>7.76</v>
      </c>
      <c r="H884" s="243">
        <f t="shared" si="28"/>
        <v>99.500000000000014</v>
      </c>
      <c r="I884" s="244">
        <v>0.85499999999999998</v>
      </c>
      <c r="J884" s="238" t="s">
        <v>379</v>
      </c>
      <c r="L884" s="236"/>
    </row>
    <row r="885" spans="1:14">
      <c r="A885" s="241">
        <v>882</v>
      </c>
      <c r="B885" s="245" t="s">
        <v>1259</v>
      </c>
      <c r="C885" s="239">
        <v>43584</v>
      </c>
      <c r="D885" s="239">
        <v>43585</v>
      </c>
      <c r="E885" s="242">
        <v>86.41</v>
      </c>
      <c r="F885" s="242">
        <v>5.87</v>
      </c>
      <c r="G885" s="242">
        <v>7.22</v>
      </c>
      <c r="H885" s="243">
        <f t="shared" si="28"/>
        <v>99.5</v>
      </c>
      <c r="I885" s="244">
        <v>0.85799999999999998</v>
      </c>
      <c r="J885" s="238" t="s">
        <v>379</v>
      </c>
      <c r="L885" s="236"/>
    </row>
    <row r="886" spans="1:14">
      <c r="A886" s="241">
        <f t="shared" si="27"/>
        <v>883</v>
      </c>
      <c r="B886" s="245" t="s">
        <v>1260</v>
      </c>
      <c r="C886" s="239">
        <v>43586</v>
      </c>
      <c r="D886" s="239">
        <v>43592</v>
      </c>
      <c r="E886" s="242">
        <v>85.71</v>
      </c>
      <c r="F886" s="242">
        <v>6</v>
      </c>
      <c r="G886" s="242">
        <v>7.79</v>
      </c>
      <c r="H886" s="243">
        <f t="shared" si="28"/>
        <v>99.5</v>
      </c>
      <c r="I886" s="244">
        <v>0.85399999999999998</v>
      </c>
      <c r="J886" s="238" t="s">
        <v>379</v>
      </c>
      <c r="L886" s="236"/>
    </row>
    <row r="887" spans="1:14">
      <c r="A887" s="241">
        <v>884</v>
      </c>
      <c r="B887" s="245" t="s">
        <v>1261</v>
      </c>
      <c r="C887" s="239">
        <v>43590</v>
      </c>
      <c r="D887" s="239">
        <v>43592</v>
      </c>
      <c r="E887" s="242">
        <v>86.01</v>
      </c>
      <c r="F887" s="242">
        <v>6.14</v>
      </c>
      <c r="G887" s="242">
        <v>7.36</v>
      </c>
      <c r="H887" s="243">
        <f t="shared" si="28"/>
        <v>99.51</v>
      </c>
      <c r="I887" s="244">
        <v>0.85699999999999998</v>
      </c>
      <c r="J887" s="238" t="s">
        <v>379</v>
      </c>
      <c r="L887" s="236"/>
    </row>
    <row r="888" spans="1:14">
      <c r="A888" s="241">
        <f t="shared" si="27"/>
        <v>885</v>
      </c>
      <c r="B888" s="245" t="s">
        <v>1262</v>
      </c>
      <c r="C888" s="239">
        <v>43593</v>
      </c>
      <c r="D888" s="239">
        <v>43594</v>
      </c>
      <c r="E888" s="242">
        <v>85.34</v>
      </c>
      <c r="F888" s="242">
        <v>5.6</v>
      </c>
      <c r="G888" s="242">
        <v>8.56</v>
      </c>
      <c r="H888" s="243">
        <f t="shared" si="28"/>
        <v>99.5</v>
      </c>
      <c r="I888" s="244">
        <v>0.85599999999999998</v>
      </c>
      <c r="J888" s="238" t="s">
        <v>379</v>
      </c>
      <c r="L888" s="236"/>
    </row>
    <row r="889" spans="1:14">
      <c r="A889" s="241">
        <f t="shared" si="27"/>
        <v>886</v>
      </c>
      <c r="B889" s="245" t="s">
        <v>1263</v>
      </c>
      <c r="C889" s="239">
        <v>43597</v>
      </c>
      <c r="D889" s="239">
        <v>43599</v>
      </c>
      <c r="E889" s="242">
        <v>85.97</v>
      </c>
      <c r="F889" s="242">
        <v>6.15</v>
      </c>
      <c r="G889" s="242">
        <v>7.37</v>
      </c>
      <c r="H889" s="243">
        <f t="shared" si="28"/>
        <v>99.490000000000009</v>
      </c>
      <c r="I889" s="244">
        <v>0.85499999999999998</v>
      </c>
      <c r="J889" s="238" t="s">
        <v>379</v>
      </c>
      <c r="L889" s="236"/>
    </row>
    <row r="890" spans="1:14">
      <c r="A890" s="241">
        <f t="shared" si="27"/>
        <v>887</v>
      </c>
      <c r="B890" s="245" t="s">
        <v>1264</v>
      </c>
      <c r="C890" s="239">
        <v>43604</v>
      </c>
      <c r="D890" s="239">
        <v>43606</v>
      </c>
      <c r="E890" s="242">
        <v>84.93</v>
      </c>
      <c r="F890" s="242">
        <v>7.08</v>
      </c>
      <c r="G890" s="242">
        <v>7.49</v>
      </c>
      <c r="H890" s="243">
        <f t="shared" si="28"/>
        <v>99.5</v>
      </c>
      <c r="I890" s="244">
        <v>0.85499999999999998</v>
      </c>
      <c r="J890" s="238" t="s">
        <v>379</v>
      </c>
      <c r="L890" s="236"/>
    </row>
    <row r="891" spans="1:14">
      <c r="A891" s="241">
        <f t="shared" si="27"/>
        <v>888</v>
      </c>
      <c r="B891" s="245" t="s">
        <v>1265</v>
      </c>
      <c r="C891" s="239">
        <v>43607</v>
      </c>
      <c r="D891" s="239">
        <v>43609</v>
      </c>
      <c r="E891" s="242">
        <v>84.32</v>
      </c>
      <c r="F891" s="242">
        <v>7.72</v>
      </c>
      <c r="G891" s="242">
        <v>7.47</v>
      </c>
      <c r="H891" s="243">
        <f t="shared" si="28"/>
        <v>99.509999999999991</v>
      </c>
      <c r="I891" s="244">
        <v>0.85499999999999998</v>
      </c>
      <c r="J891" s="238" t="s">
        <v>379</v>
      </c>
      <c r="L891" s="236"/>
    </row>
    <row r="892" spans="1:14">
      <c r="A892" s="241">
        <f t="shared" si="27"/>
        <v>889</v>
      </c>
      <c r="B892" s="245" t="s">
        <v>1266</v>
      </c>
      <c r="C892" s="239">
        <v>43614</v>
      </c>
      <c r="D892" s="239">
        <v>43615</v>
      </c>
      <c r="E892" s="242">
        <v>84.96</v>
      </c>
      <c r="F892" s="242">
        <v>5.94</v>
      </c>
      <c r="G892" s="242">
        <v>8.6</v>
      </c>
      <c r="H892" s="243">
        <f t="shared" si="28"/>
        <v>99.499999999999986</v>
      </c>
      <c r="I892" s="244">
        <v>0.85199999999999998</v>
      </c>
      <c r="J892" s="238" t="s">
        <v>379</v>
      </c>
      <c r="L892" s="236"/>
    </row>
    <row r="893" spans="1:14">
      <c r="A893" s="241">
        <f t="shared" si="27"/>
        <v>890</v>
      </c>
      <c r="B893" s="245" t="s">
        <v>1267</v>
      </c>
      <c r="C893" s="239">
        <v>43625</v>
      </c>
      <c r="D893" s="239">
        <v>43627</v>
      </c>
      <c r="E893" s="242">
        <v>87.97</v>
      </c>
      <c r="F893" s="242">
        <v>4.17</v>
      </c>
      <c r="G893" s="242">
        <v>7.36</v>
      </c>
      <c r="H893" s="243">
        <f t="shared" si="28"/>
        <v>99.5</v>
      </c>
      <c r="I893" s="244">
        <v>0.85599999999999998</v>
      </c>
      <c r="J893" s="238" t="s">
        <v>379</v>
      </c>
      <c r="L893" s="236"/>
    </row>
    <row r="894" spans="1:14">
      <c r="A894" s="241">
        <f t="shared" si="27"/>
        <v>891</v>
      </c>
      <c r="B894" s="245" t="s">
        <v>1268</v>
      </c>
      <c r="C894" s="239">
        <v>43628</v>
      </c>
      <c r="D894" s="239">
        <v>43630</v>
      </c>
      <c r="E894" s="242">
        <v>88.48</v>
      </c>
      <c r="F894" s="242">
        <v>3.65</v>
      </c>
      <c r="G894" s="242">
        <v>7.38</v>
      </c>
      <c r="H894" s="243">
        <f t="shared" si="28"/>
        <v>99.51</v>
      </c>
      <c r="I894" s="244">
        <v>0.85599999999999998</v>
      </c>
      <c r="J894" s="238" t="s">
        <v>379</v>
      </c>
      <c r="L894" s="236"/>
    </row>
    <row r="895" spans="1:14">
      <c r="A895" s="241">
        <f t="shared" si="27"/>
        <v>892</v>
      </c>
      <c r="B895" s="245" t="s">
        <v>1269</v>
      </c>
      <c r="C895" s="239">
        <v>43635</v>
      </c>
      <c r="D895" s="239">
        <v>43636</v>
      </c>
      <c r="E895" s="242">
        <v>87.21</v>
      </c>
      <c r="F895" s="242">
        <v>4.09</v>
      </c>
      <c r="G895" s="242">
        <v>8.1999999999999993</v>
      </c>
      <c r="H895" s="243">
        <f t="shared" si="28"/>
        <v>99.5</v>
      </c>
      <c r="I895" s="244">
        <v>0.85799999999999998</v>
      </c>
      <c r="J895" s="238" t="s">
        <v>379</v>
      </c>
      <c r="L895" s="236"/>
    </row>
    <row r="896" spans="1:14">
      <c r="A896" s="241">
        <f t="shared" si="27"/>
        <v>893</v>
      </c>
      <c r="B896" s="245" t="s">
        <v>1270</v>
      </c>
      <c r="C896" s="239">
        <v>43639</v>
      </c>
      <c r="D896" s="239">
        <v>43640</v>
      </c>
      <c r="E896" s="242">
        <v>85.3</v>
      </c>
      <c r="F896" s="242">
        <v>6.01</v>
      </c>
      <c r="G896" s="242">
        <v>8.18</v>
      </c>
      <c r="H896" s="243">
        <f t="shared" si="28"/>
        <v>99.490000000000009</v>
      </c>
      <c r="I896" s="244">
        <v>0.85599999999999998</v>
      </c>
      <c r="J896" s="238" t="s">
        <v>379</v>
      </c>
      <c r="L896" s="236"/>
    </row>
    <row r="897" spans="1:12">
      <c r="A897" s="241">
        <f t="shared" si="27"/>
        <v>894</v>
      </c>
      <c r="B897" s="245" t="s">
        <v>1271</v>
      </c>
      <c r="C897" s="239">
        <v>43642</v>
      </c>
      <c r="D897" s="239">
        <v>43644</v>
      </c>
      <c r="E897" s="242">
        <v>84.21</v>
      </c>
      <c r="F897" s="242">
        <v>7.61</v>
      </c>
      <c r="G897" s="242">
        <v>7.68</v>
      </c>
      <c r="H897" s="243">
        <f t="shared" si="28"/>
        <v>99.5</v>
      </c>
      <c r="I897" s="244">
        <v>0.85499999999999998</v>
      </c>
      <c r="J897" s="238" t="s">
        <v>379</v>
      </c>
      <c r="L897" s="236"/>
    </row>
    <row r="898" spans="1:12">
      <c r="A898" s="241">
        <f t="shared" si="27"/>
        <v>895</v>
      </c>
      <c r="B898" s="245" t="s">
        <v>1272</v>
      </c>
      <c r="C898" s="239">
        <v>43649</v>
      </c>
      <c r="D898" s="239">
        <v>43650</v>
      </c>
      <c r="E898" s="242">
        <v>83.76</v>
      </c>
      <c r="F898" s="242">
        <v>7.36</v>
      </c>
      <c r="G898" s="242">
        <v>8.39</v>
      </c>
      <c r="H898" s="243">
        <f t="shared" si="28"/>
        <v>99.51</v>
      </c>
      <c r="I898" s="244">
        <v>0.85399999999999998</v>
      </c>
      <c r="J898" s="238" t="s">
        <v>379</v>
      </c>
      <c r="L898" s="236"/>
    </row>
    <row r="899" spans="1:12">
      <c r="A899" s="241">
        <f t="shared" si="27"/>
        <v>896</v>
      </c>
      <c r="B899" s="245" t="s">
        <v>1273</v>
      </c>
      <c r="C899" s="239">
        <v>43653</v>
      </c>
      <c r="D899" s="239">
        <v>43654</v>
      </c>
      <c r="E899" s="242">
        <v>85.6</v>
      </c>
      <c r="F899" s="242">
        <v>6.11</v>
      </c>
      <c r="G899" s="242">
        <v>7.79</v>
      </c>
      <c r="H899" s="243">
        <f t="shared" si="28"/>
        <v>99.5</v>
      </c>
      <c r="I899" s="244">
        <v>0.85599999999999998</v>
      </c>
      <c r="J899" s="238" t="s">
        <v>379</v>
      </c>
      <c r="L899" s="236"/>
    </row>
    <row r="900" spans="1:12">
      <c r="A900" s="241">
        <f t="shared" si="27"/>
        <v>897</v>
      </c>
      <c r="B900" s="245" t="s">
        <v>1274</v>
      </c>
      <c r="C900" s="239">
        <v>43656</v>
      </c>
      <c r="D900" s="239">
        <v>43662</v>
      </c>
      <c r="E900" s="242">
        <v>86.19</v>
      </c>
      <c r="F900" s="242">
        <v>4.67</v>
      </c>
      <c r="G900" s="242">
        <v>8.64</v>
      </c>
      <c r="H900" s="243">
        <f t="shared" si="28"/>
        <v>99.5</v>
      </c>
      <c r="I900" s="244">
        <v>0.85499999999999998</v>
      </c>
      <c r="J900" s="238" t="s">
        <v>379</v>
      </c>
      <c r="L900" s="236"/>
    </row>
    <row r="901" spans="1:12">
      <c r="A901" s="241">
        <f t="shared" si="27"/>
        <v>898</v>
      </c>
      <c r="B901" s="245" t="s">
        <v>1275</v>
      </c>
      <c r="C901" s="239">
        <v>43660</v>
      </c>
      <c r="D901" s="239">
        <v>43662</v>
      </c>
      <c r="E901" s="242">
        <v>85.61</v>
      </c>
      <c r="F901" s="242">
        <v>4.43</v>
      </c>
      <c r="G901" s="242">
        <v>9.4499999999999993</v>
      </c>
      <c r="H901" s="243">
        <f t="shared" si="28"/>
        <v>99.49</v>
      </c>
      <c r="I901" s="244">
        <v>0.85399999999999998</v>
      </c>
      <c r="J901" s="238" t="s">
        <v>379</v>
      </c>
      <c r="L901" s="236"/>
    </row>
    <row r="902" spans="1:12">
      <c r="A902" s="241">
        <f t="shared" ref="A902:A965" si="29">A901+1</f>
        <v>899</v>
      </c>
      <c r="B902" s="245" t="s">
        <v>1276</v>
      </c>
      <c r="C902" s="239">
        <v>43675</v>
      </c>
      <c r="D902" s="239">
        <v>43677</v>
      </c>
      <c r="E902" s="242">
        <v>86.66</v>
      </c>
      <c r="F902" s="242">
        <v>4.68</v>
      </c>
      <c r="G902" s="242">
        <v>8.16</v>
      </c>
      <c r="H902" s="243">
        <f t="shared" si="28"/>
        <v>99.5</v>
      </c>
      <c r="I902" s="244">
        <v>0.85499999999999998</v>
      </c>
      <c r="J902" s="238" t="s">
        <v>379</v>
      </c>
      <c r="L902" s="236"/>
    </row>
    <row r="903" spans="1:12">
      <c r="A903" s="241">
        <f t="shared" si="29"/>
        <v>900</v>
      </c>
      <c r="B903" s="245" t="s">
        <v>1277</v>
      </c>
      <c r="C903" s="239">
        <v>43677</v>
      </c>
      <c r="D903" s="239">
        <v>43679</v>
      </c>
      <c r="E903" s="242">
        <v>86.84</v>
      </c>
      <c r="F903" s="242">
        <v>4.49</v>
      </c>
      <c r="G903" s="242">
        <v>8.17</v>
      </c>
      <c r="H903" s="243">
        <f t="shared" si="28"/>
        <v>99.5</v>
      </c>
      <c r="I903" s="244">
        <v>0.85499999999999998</v>
      </c>
      <c r="J903" s="238" t="s">
        <v>379</v>
      </c>
      <c r="L903" s="236"/>
    </row>
    <row r="904" spans="1:12">
      <c r="A904" s="241">
        <f t="shared" si="29"/>
        <v>901</v>
      </c>
      <c r="B904" s="245" t="s">
        <v>1278</v>
      </c>
      <c r="C904" s="239">
        <v>43681</v>
      </c>
      <c r="D904" s="239">
        <v>43683</v>
      </c>
      <c r="E904" s="242">
        <v>87.26</v>
      </c>
      <c r="F904" s="242">
        <v>4.33</v>
      </c>
      <c r="G904" s="242">
        <v>7.92</v>
      </c>
      <c r="H904" s="243">
        <f t="shared" si="28"/>
        <v>99.51</v>
      </c>
      <c r="I904" s="244">
        <v>0.85299999999999998</v>
      </c>
      <c r="J904" s="238" t="s">
        <v>379</v>
      </c>
      <c r="L904" s="236"/>
    </row>
    <row r="905" spans="1:12">
      <c r="A905" s="241">
        <f t="shared" si="29"/>
        <v>902</v>
      </c>
      <c r="B905" s="245" t="s">
        <v>1279</v>
      </c>
      <c r="C905" s="239">
        <v>43681</v>
      </c>
      <c r="D905" s="239">
        <v>43683</v>
      </c>
      <c r="E905" s="242">
        <v>86.23</v>
      </c>
      <c r="F905" s="242">
        <v>4.13</v>
      </c>
      <c r="G905" s="242">
        <v>9.14</v>
      </c>
      <c r="H905" s="243">
        <f t="shared" si="28"/>
        <v>99.5</v>
      </c>
      <c r="I905" s="244">
        <v>0.85399999999999998</v>
      </c>
      <c r="J905" s="238" t="s">
        <v>379</v>
      </c>
      <c r="L905" s="236"/>
    </row>
    <row r="906" spans="1:12">
      <c r="A906" s="241">
        <f t="shared" si="29"/>
        <v>903</v>
      </c>
      <c r="B906" s="245" t="s">
        <v>1280</v>
      </c>
      <c r="C906" s="239">
        <v>43684</v>
      </c>
      <c r="D906" s="239">
        <v>43685</v>
      </c>
      <c r="E906" s="242">
        <v>85.97</v>
      </c>
      <c r="F906" s="242">
        <v>3.87</v>
      </c>
      <c r="G906" s="242">
        <v>9.67</v>
      </c>
      <c r="H906" s="243">
        <f t="shared" si="28"/>
        <v>99.51</v>
      </c>
      <c r="I906" s="244">
        <v>0.85499999999999998</v>
      </c>
      <c r="J906" s="238" t="s">
        <v>379</v>
      </c>
      <c r="L906" s="236"/>
    </row>
    <row r="907" spans="1:12">
      <c r="A907" s="241">
        <f t="shared" si="29"/>
        <v>904</v>
      </c>
      <c r="B907" s="245" t="s">
        <v>1281</v>
      </c>
      <c r="C907" s="239">
        <v>43687</v>
      </c>
      <c r="D907" s="239">
        <v>43690</v>
      </c>
      <c r="E907" s="242">
        <v>86.03</v>
      </c>
      <c r="F907" s="242">
        <v>3.93</v>
      </c>
      <c r="G907" s="242">
        <v>9.5399999999999991</v>
      </c>
      <c r="H907" s="243">
        <f t="shared" si="28"/>
        <v>99.5</v>
      </c>
      <c r="I907" s="244">
        <v>0.85399999999999998</v>
      </c>
      <c r="J907" s="238" t="s">
        <v>379</v>
      </c>
      <c r="L907" s="236"/>
    </row>
    <row r="908" spans="1:12">
      <c r="A908" s="241">
        <f t="shared" si="29"/>
        <v>905</v>
      </c>
      <c r="B908" s="245" t="s">
        <v>1282</v>
      </c>
      <c r="C908" s="239">
        <v>43698</v>
      </c>
      <c r="D908" s="239">
        <v>43700</v>
      </c>
      <c r="E908" s="242">
        <v>86.67</v>
      </c>
      <c r="F908" s="242">
        <v>5.31</v>
      </c>
      <c r="G908" s="242">
        <v>7.53</v>
      </c>
      <c r="H908" s="243">
        <f t="shared" si="28"/>
        <v>99.51</v>
      </c>
      <c r="I908" s="244">
        <v>0.85599999999999998</v>
      </c>
      <c r="J908" s="238" t="s">
        <v>379</v>
      </c>
      <c r="L908" s="236"/>
    </row>
    <row r="909" spans="1:12">
      <c r="A909" s="241">
        <f t="shared" si="29"/>
        <v>906</v>
      </c>
      <c r="B909" s="245" t="s">
        <v>1283</v>
      </c>
      <c r="C909" s="239">
        <v>43702</v>
      </c>
      <c r="D909" s="239">
        <v>43704</v>
      </c>
      <c r="E909" s="242">
        <v>86.4</v>
      </c>
      <c r="F909" s="242">
        <v>5.25</v>
      </c>
      <c r="G909" s="242">
        <v>7.85</v>
      </c>
      <c r="H909" s="243">
        <f t="shared" si="28"/>
        <v>99.5</v>
      </c>
      <c r="I909" s="244">
        <v>0.85499999999999998</v>
      </c>
      <c r="J909" s="238" t="s">
        <v>379</v>
      </c>
      <c r="L909" s="236"/>
    </row>
    <row r="910" spans="1:12">
      <c r="A910" s="241">
        <f t="shared" si="29"/>
        <v>907</v>
      </c>
      <c r="B910" s="245" t="s">
        <v>1284</v>
      </c>
      <c r="C910" s="239">
        <v>43705</v>
      </c>
      <c r="D910" s="239">
        <v>43707</v>
      </c>
      <c r="E910" s="242">
        <v>86.12</v>
      </c>
      <c r="F910" s="242">
        <v>4.8</v>
      </c>
      <c r="G910" s="242">
        <v>8.58</v>
      </c>
      <c r="H910" s="243">
        <f t="shared" si="28"/>
        <v>99.5</v>
      </c>
      <c r="I910" s="244">
        <v>0.85499999999999998</v>
      </c>
      <c r="J910" s="238" t="s">
        <v>379</v>
      </c>
      <c r="L910" s="236"/>
    </row>
    <row r="911" spans="1:12">
      <c r="A911" s="241">
        <f t="shared" si="29"/>
        <v>908</v>
      </c>
      <c r="B911" s="245" t="s">
        <v>1285</v>
      </c>
      <c r="C911" s="239">
        <v>43705</v>
      </c>
      <c r="D911" s="239">
        <v>43707</v>
      </c>
      <c r="E911" s="242">
        <v>85.79</v>
      </c>
      <c r="F911" s="242">
        <v>4.3499999999999996</v>
      </c>
      <c r="G911" s="242">
        <v>9.36</v>
      </c>
      <c r="H911" s="243">
        <f t="shared" si="28"/>
        <v>99.5</v>
      </c>
      <c r="I911" s="244">
        <v>0.85399999999999998</v>
      </c>
      <c r="J911" s="238" t="s">
        <v>379</v>
      </c>
      <c r="L911" s="236"/>
    </row>
    <row r="912" spans="1:12">
      <c r="A912" s="241">
        <f t="shared" si="29"/>
        <v>909</v>
      </c>
      <c r="B912" s="245" t="s">
        <v>1286</v>
      </c>
      <c r="C912" s="239">
        <v>43731</v>
      </c>
      <c r="D912" s="239">
        <v>43733</v>
      </c>
      <c r="E912" s="242">
        <v>85.76</v>
      </c>
      <c r="F912" s="242">
        <v>5.35</v>
      </c>
      <c r="G912" s="242">
        <v>8.39</v>
      </c>
      <c r="H912" s="243">
        <f t="shared" ref="H912:H975" si="30">SUM(E912:G912)</f>
        <v>99.5</v>
      </c>
      <c r="I912" s="244">
        <v>0.85599999999999998</v>
      </c>
      <c r="J912" s="238" t="s">
        <v>379</v>
      </c>
      <c r="L912" s="236"/>
    </row>
    <row r="913" spans="1:12">
      <c r="A913" s="241">
        <f t="shared" si="29"/>
        <v>910</v>
      </c>
      <c r="B913" s="245" t="s">
        <v>1287</v>
      </c>
      <c r="C913" s="239">
        <v>43733</v>
      </c>
      <c r="D913" s="239">
        <v>43735</v>
      </c>
      <c r="E913" s="242">
        <v>85.1</v>
      </c>
      <c r="F913" s="242">
        <v>5.45</v>
      </c>
      <c r="G913" s="242">
        <v>8.9499999999999993</v>
      </c>
      <c r="H913" s="243">
        <f t="shared" si="30"/>
        <v>99.5</v>
      </c>
      <c r="I913" s="244">
        <v>0.85399999999999998</v>
      </c>
      <c r="J913" s="238" t="s">
        <v>379</v>
      </c>
      <c r="L913" s="236"/>
    </row>
    <row r="914" spans="1:12">
      <c r="A914" s="241">
        <f t="shared" si="29"/>
        <v>911</v>
      </c>
      <c r="B914" s="245" t="s">
        <v>1288</v>
      </c>
      <c r="C914" s="239">
        <v>43737</v>
      </c>
      <c r="D914" s="239">
        <v>43739</v>
      </c>
      <c r="E914" s="242">
        <v>84.95</v>
      </c>
      <c r="F914" s="242">
        <v>5.71</v>
      </c>
      <c r="G914" s="242">
        <v>8.84</v>
      </c>
      <c r="H914" s="243">
        <f t="shared" si="30"/>
        <v>99.5</v>
      </c>
      <c r="I914" s="244">
        <v>0.85499999999999998</v>
      </c>
      <c r="J914" s="238" t="s">
        <v>379</v>
      </c>
      <c r="L914" s="236"/>
    </row>
    <row r="915" spans="1:12">
      <c r="A915" s="241">
        <f t="shared" si="29"/>
        <v>912</v>
      </c>
      <c r="B915" s="245" t="s">
        <v>1289</v>
      </c>
      <c r="C915" s="239">
        <v>43740</v>
      </c>
      <c r="D915" s="239">
        <v>43747</v>
      </c>
      <c r="E915" s="242">
        <v>85.75</v>
      </c>
      <c r="F915" s="242">
        <v>6</v>
      </c>
      <c r="G915" s="242">
        <v>7.75</v>
      </c>
      <c r="H915" s="243">
        <f t="shared" si="30"/>
        <v>99.5</v>
      </c>
      <c r="I915" s="244">
        <v>0.85399999999999998</v>
      </c>
      <c r="J915" s="238" t="s">
        <v>379</v>
      </c>
      <c r="L915" s="236"/>
    </row>
    <row r="916" spans="1:12">
      <c r="A916" s="241">
        <f t="shared" si="29"/>
        <v>913</v>
      </c>
      <c r="B916" s="245" t="s">
        <v>1290</v>
      </c>
      <c r="C916" s="239">
        <v>43801</v>
      </c>
      <c r="D916" s="239">
        <v>43802</v>
      </c>
      <c r="E916" s="242">
        <v>87.56</v>
      </c>
      <c r="F916" s="242">
        <v>3.17</v>
      </c>
      <c r="G916" s="242">
        <v>8.7799999999999994</v>
      </c>
      <c r="H916" s="243">
        <f t="shared" si="30"/>
        <v>99.51</v>
      </c>
      <c r="I916" s="244">
        <v>0.85899999999999999</v>
      </c>
      <c r="J916" s="238" t="s">
        <v>379</v>
      </c>
      <c r="L916" s="236"/>
    </row>
    <row r="917" spans="1:12">
      <c r="A917" s="241">
        <f t="shared" si="29"/>
        <v>914</v>
      </c>
      <c r="B917" s="245" t="s">
        <v>1291</v>
      </c>
      <c r="C917" s="239">
        <v>43803</v>
      </c>
      <c r="D917" s="239">
        <v>43805</v>
      </c>
      <c r="E917" s="242">
        <v>88.71</v>
      </c>
      <c r="F917" s="242">
        <v>2.62</v>
      </c>
      <c r="G917" s="242">
        <v>8.16</v>
      </c>
      <c r="H917" s="243">
        <f t="shared" si="30"/>
        <v>99.49</v>
      </c>
      <c r="I917" s="244">
        <v>0.85899999999999999</v>
      </c>
      <c r="J917" s="238" t="s">
        <v>379</v>
      </c>
      <c r="L917" s="236"/>
    </row>
    <row r="918" spans="1:12">
      <c r="A918" s="241">
        <f t="shared" si="29"/>
        <v>915</v>
      </c>
      <c r="B918" s="245" t="s">
        <v>1292</v>
      </c>
      <c r="C918" s="239">
        <v>43806</v>
      </c>
      <c r="D918" s="239">
        <v>43808</v>
      </c>
      <c r="E918" s="242">
        <v>86.98</v>
      </c>
      <c r="F918" s="242">
        <v>4.03</v>
      </c>
      <c r="G918" s="242">
        <v>8.49</v>
      </c>
      <c r="H918" s="243">
        <f t="shared" si="30"/>
        <v>99.5</v>
      </c>
      <c r="I918" s="244">
        <v>0.85899999999999999</v>
      </c>
      <c r="J918" s="238" t="s">
        <v>379</v>
      </c>
      <c r="L918" s="236"/>
    </row>
    <row r="919" spans="1:12">
      <c r="A919" s="241">
        <f t="shared" si="29"/>
        <v>916</v>
      </c>
      <c r="B919" s="245" t="s">
        <v>1293</v>
      </c>
      <c r="C919" s="239">
        <v>43810</v>
      </c>
      <c r="D919" s="239">
        <v>43811</v>
      </c>
      <c r="E919" s="242">
        <v>86.91</v>
      </c>
      <c r="F919" s="242">
        <v>5.05</v>
      </c>
      <c r="G919" s="242">
        <v>7.54</v>
      </c>
      <c r="H919" s="243">
        <f t="shared" si="30"/>
        <v>99.5</v>
      </c>
      <c r="I919" s="244">
        <v>0.85499999999999998</v>
      </c>
      <c r="J919" s="238" t="s">
        <v>379</v>
      </c>
      <c r="L919" s="236"/>
    </row>
    <row r="920" spans="1:12">
      <c r="A920" s="241">
        <f t="shared" si="29"/>
        <v>917</v>
      </c>
      <c r="B920" s="245" t="s">
        <v>1294</v>
      </c>
      <c r="C920" s="239">
        <v>43814</v>
      </c>
      <c r="D920" s="239">
        <v>43815</v>
      </c>
      <c r="E920" s="242">
        <v>86.24</v>
      </c>
      <c r="F920" s="242">
        <v>5.17</v>
      </c>
      <c r="G920" s="242">
        <v>8.09</v>
      </c>
      <c r="H920" s="243">
        <f t="shared" si="30"/>
        <v>99.5</v>
      </c>
      <c r="I920" s="244">
        <v>0.85699999999999998</v>
      </c>
      <c r="J920" s="238" t="s">
        <v>379</v>
      </c>
      <c r="L920" s="236"/>
    </row>
    <row r="921" spans="1:12">
      <c r="A921" s="241">
        <f t="shared" si="29"/>
        <v>918</v>
      </c>
      <c r="B921" s="245" t="s">
        <v>1295</v>
      </c>
      <c r="C921" s="239">
        <v>43817</v>
      </c>
      <c r="D921" s="239">
        <v>43819</v>
      </c>
      <c r="E921" s="242">
        <v>87.38</v>
      </c>
      <c r="F921" s="242">
        <v>5.04</v>
      </c>
      <c r="G921" s="242">
        <v>7.08</v>
      </c>
      <c r="H921" s="243">
        <f t="shared" si="30"/>
        <v>99.5</v>
      </c>
      <c r="I921" s="244">
        <v>0.85699999999999998</v>
      </c>
      <c r="J921" s="238" t="s">
        <v>379</v>
      </c>
      <c r="L921" s="236"/>
    </row>
    <row r="922" spans="1:12">
      <c r="A922" s="241">
        <f t="shared" si="29"/>
        <v>919</v>
      </c>
      <c r="B922" s="245" t="s">
        <v>1296</v>
      </c>
      <c r="C922" s="239">
        <v>43821</v>
      </c>
      <c r="D922" s="239">
        <v>43824</v>
      </c>
      <c r="E922" s="242">
        <v>86.32</v>
      </c>
      <c r="F922" s="242">
        <v>4.0599999999999996</v>
      </c>
      <c r="G922" s="242">
        <v>9.11</v>
      </c>
      <c r="H922" s="243">
        <f t="shared" si="30"/>
        <v>99.49</v>
      </c>
      <c r="I922" s="244">
        <v>0.85799999999999998</v>
      </c>
      <c r="J922" s="238" t="s">
        <v>379</v>
      </c>
      <c r="L922" s="236"/>
    </row>
    <row r="923" spans="1:12">
      <c r="A923" s="241">
        <f t="shared" si="29"/>
        <v>920</v>
      </c>
      <c r="B923" s="245" t="s">
        <v>1297</v>
      </c>
      <c r="C923" s="239">
        <v>43835</v>
      </c>
      <c r="D923" s="239">
        <v>43837</v>
      </c>
      <c r="E923" s="242">
        <v>86.83</v>
      </c>
      <c r="F923" s="242">
        <v>5.76</v>
      </c>
      <c r="G923" s="242">
        <v>6.91</v>
      </c>
      <c r="H923" s="243">
        <f t="shared" si="30"/>
        <v>99.5</v>
      </c>
      <c r="I923" s="244">
        <v>0.85699999999999998</v>
      </c>
      <c r="J923" s="238" t="s">
        <v>379</v>
      </c>
      <c r="L923" s="236"/>
    </row>
    <row r="924" spans="1:12">
      <c r="A924" s="241">
        <f t="shared" si="29"/>
        <v>921</v>
      </c>
      <c r="B924" s="245" t="s">
        <v>1298</v>
      </c>
      <c r="C924" s="239">
        <v>43838</v>
      </c>
      <c r="D924" s="239">
        <v>43840</v>
      </c>
      <c r="E924" s="242">
        <v>86.39</v>
      </c>
      <c r="F924" s="242">
        <v>6.66</v>
      </c>
      <c r="G924" s="242">
        <v>6.46</v>
      </c>
      <c r="H924" s="243">
        <f t="shared" si="30"/>
        <v>99.509999999999991</v>
      </c>
      <c r="I924" s="244">
        <v>0.85899999999999999</v>
      </c>
      <c r="J924" s="238" t="s">
        <v>379</v>
      </c>
      <c r="L924" s="236"/>
    </row>
    <row r="925" spans="1:12">
      <c r="A925" s="241">
        <f t="shared" si="29"/>
        <v>922</v>
      </c>
      <c r="B925" s="245" t="s">
        <v>1299</v>
      </c>
      <c r="C925" s="239">
        <v>43842</v>
      </c>
      <c r="D925" s="239">
        <v>43845</v>
      </c>
      <c r="E925" s="242">
        <v>84.6</v>
      </c>
      <c r="F925" s="242">
        <v>6.1</v>
      </c>
      <c r="G925" s="242">
        <v>8.7899999999999991</v>
      </c>
      <c r="H925" s="243">
        <f t="shared" si="30"/>
        <v>99.489999999999981</v>
      </c>
      <c r="I925" s="244">
        <v>0.85699999999999998</v>
      </c>
      <c r="J925" s="238" t="s">
        <v>379</v>
      </c>
      <c r="L925" s="236"/>
    </row>
    <row r="926" spans="1:12">
      <c r="A926" s="241">
        <f t="shared" si="29"/>
        <v>923</v>
      </c>
      <c r="B926" s="245" t="s">
        <v>1300</v>
      </c>
      <c r="C926" s="239">
        <v>43845</v>
      </c>
      <c r="D926" s="239">
        <v>43845</v>
      </c>
      <c r="E926" s="242">
        <v>84.5</v>
      </c>
      <c r="F926" s="242">
        <v>5.17</v>
      </c>
      <c r="G926" s="242">
        <v>9.83</v>
      </c>
      <c r="H926" s="243">
        <f t="shared" si="30"/>
        <v>99.5</v>
      </c>
      <c r="I926" s="244">
        <v>0.85399999999999998</v>
      </c>
      <c r="J926" s="238" t="s">
        <v>379</v>
      </c>
      <c r="L926" s="236"/>
    </row>
    <row r="927" spans="1:12">
      <c r="A927" s="241">
        <f t="shared" si="29"/>
        <v>924</v>
      </c>
      <c r="B927" s="245" t="s">
        <v>1301</v>
      </c>
      <c r="C927" s="239">
        <v>43849</v>
      </c>
      <c r="D927" s="239">
        <v>43851</v>
      </c>
      <c r="E927" s="242">
        <v>84.67</v>
      </c>
      <c r="F927" s="242">
        <v>6.43</v>
      </c>
      <c r="G927" s="242">
        <v>8.4</v>
      </c>
      <c r="H927" s="243">
        <f t="shared" si="30"/>
        <v>99.5</v>
      </c>
      <c r="I927" s="244">
        <v>0.85799999999999998</v>
      </c>
      <c r="J927" s="238" t="s">
        <v>379</v>
      </c>
      <c r="L927" s="236"/>
    </row>
    <row r="928" spans="1:12">
      <c r="A928" s="241">
        <f t="shared" si="29"/>
        <v>925</v>
      </c>
      <c r="B928" s="245" t="s">
        <v>1302</v>
      </c>
      <c r="C928" s="239">
        <v>43856</v>
      </c>
      <c r="D928" s="239">
        <v>43857</v>
      </c>
      <c r="E928" s="242">
        <v>85.77</v>
      </c>
      <c r="F928" s="242">
        <v>6.08</v>
      </c>
      <c r="G928" s="242">
        <v>7.65</v>
      </c>
      <c r="H928" s="243">
        <f t="shared" si="30"/>
        <v>99.5</v>
      </c>
      <c r="I928" s="244">
        <v>0.85699999999999998</v>
      </c>
      <c r="J928" s="238" t="s">
        <v>379</v>
      </c>
      <c r="L928" s="236"/>
    </row>
    <row r="929" spans="1:12">
      <c r="A929" s="241">
        <f t="shared" si="29"/>
        <v>926</v>
      </c>
      <c r="B929" s="245" t="s">
        <v>1303</v>
      </c>
      <c r="C929" s="239">
        <v>43863</v>
      </c>
      <c r="D929" s="239">
        <v>43864</v>
      </c>
      <c r="E929" s="242">
        <v>85.21</v>
      </c>
      <c r="F929" s="242">
        <v>6.11</v>
      </c>
      <c r="G929" s="242">
        <v>8.18</v>
      </c>
      <c r="H929" s="243">
        <f t="shared" si="30"/>
        <v>99.5</v>
      </c>
      <c r="I929" s="244">
        <v>0.85799999999999998</v>
      </c>
      <c r="J929" s="238" t="s">
        <v>379</v>
      </c>
      <c r="L929" s="236"/>
    </row>
    <row r="930" spans="1:12">
      <c r="A930" s="241">
        <f t="shared" si="29"/>
        <v>927</v>
      </c>
      <c r="B930" s="245" t="s">
        <v>1304</v>
      </c>
      <c r="C930" s="239">
        <v>43870</v>
      </c>
      <c r="D930" s="239">
        <v>43871</v>
      </c>
      <c r="E930" s="242">
        <v>84.41</v>
      </c>
      <c r="F930" s="242">
        <v>6.81</v>
      </c>
      <c r="G930" s="242">
        <v>8.27</v>
      </c>
      <c r="H930" s="243">
        <f t="shared" si="30"/>
        <v>99.49</v>
      </c>
      <c r="I930" s="244">
        <v>0.85299999999999998</v>
      </c>
      <c r="J930" s="238" t="s">
        <v>379</v>
      </c>
      <c r="L930" s="236"/>
    </row>
    <row r="931" spans="1:12">
      <c r="A931" s="241">
        <f t="shared" si="29"/>
        <v>928</v>
      </c>
      <c r="B931" s="245" t="s">
        <v>1305</v>
      </c>
      <c r="C931" s="239">
        <v>43877</v>
      </c>
      <c r="D931" s="239">
        <v>43878</v>
      </c>
      <c r="E931" s="242">
        <v>85.22</v>
      </c>
      <c r="F931" s="242">
        <v>6.27</v>
      </c>
      <c r="G931" s="242">
        <v>8</v>
      </c>
      <c r="H931" s="243">
        <f t="shared" si="30"/>
        <v>99.49</v>
      </c>
      <c r="I931" s="244">
        <v>0.85599999999999998</v>
      </c>
      <c r="J931" s="238" t="s">
        <v>379</v>
      </c>
      <c r="L931" s="236"/>
    </row>
    <row r="932" spans="1:12">
      <c r="A932" s="241">
        <f t="shared" si="29"/>
        <v>929</v>
      </c>
      <c r="B932" s="245" t="s">
        <v>1306</v>
      </c>
      <c r="C932" s="239">
        <v>43891</v>
      </c>
      <c r="D932" s="239">
        <v>43892</v>
      </c>
      <c r="E932" s="242">
        <v>85.41</v>
      </c>
      <c r="F932" s="242">
        <v>5.22</v>
      </c>
      <c r="G932" s="242">
        <v>8.8699999999999992</v>
      </c>
      <c r="H932" s="243">
        <f t="shared" si="30"/>
        <v>99.5</v>
      </c>
      <c r="I932" s="244">
        <v>0.85399999999999998</v>
      </c>
      <c r="J932" s="238" t="s">
        <v>379</v>
      </c>
      <c r="L932" s="236"/>
    </row>
    <row r="933" spans="1:12">
      <c r="A933" s="241">
        <f t="shared" si="29"/>
        <v>930</v>
      </c>
      <c r="B933" s="245" t="s">
        <v>1307</v>
      </c>
      <c r="C933" s="239">
        <v>43894</v>
      </c>
      <c r="D933" s="239">
        <v>43895</v>
      </c>
      <c r="E933" s="242">
        <v>86.1</v>
      </c>
      <c r="F933" s="242">
        <v>5.61</v>
      </c>
      <c r="G933" s="242">
        <v>7.8</v>
      </c>
      <c r="H933" s="243">
        <f t="shared" si="30"/>
        <v>99.509999999999991</v>
      </c>
      <c r="I933" s="244">
        <v>0.85399999999999998</v>
      </c>
      <c r="J933" s="238" t="s">
        <v>379</v>
      </c>
      <c r="L933" s="236"/>
    </row>
    <row r="934" spans="1:12">
      <c r="A934" s="241">
        <f t="shared" si="29"/>
        <v>931</v>
      </c>
      <c r="B934" s="245" t="s">
        <v>1308</v>
      </c>
      <c r="C934" s="239">
        <v>43898</v>
      </c>
      <c r="D934" s="239">
        <v>43899</v>
      </c>
      <c r="E934" s="242">
        <v>85.2</v>
      </c>
      <c r="F934" s="242">
        <v>6.17</v>
      </c>
      <c r="G934" s="242">
        <v>8.1300000000000008</v>
      </c>
      <c r="H934" s="243">
        <f t="shared" si="30"/>
        <v>99.5</v>
      </c>
      <c r="I934" s="244">
        <v>0.85599999999999998</v>
      </c>
      <c r="J934" s="238" t="s">
        <v>379</v>
      </c>
      <c r="L934" s="236"/>
    </row>
    <row r="935" spans="1:12">
      <c r="A935" s="241">
        <f t="shared" si="29"/>
        <v>932</v>
      </c>
      <c r="B935" s="245" t="s">
        <v>1309</v>
      </c>
      <c r="C935" s="239">
        <v>43900</v>
      </c>
      <c r="D935" s="239">
        <v>43902</v>
      </c>
      <c r="E935" s="242">
        <v>84.29</v>
      </c>
      <c r="F935" s="242">
        <v>6.19</v>
      </c>
      <c r="G935" s="242">
        <v>9.02</v>
      </c>
      <c r="H935" s="243">
        <f t="shared" si="30"/>
        <v>99.5</v>
      </c>
      <c r="I935" s="244">
        <v>0.85299999999999998</v>
      </c>
      <c r="J935" s="238" t="s">
        <v>379</v>
      </c>
      <c r="L935" s="236"/>
    </row>
    <row r="936" spans="1:12">
      <c r="A936" s="241">
        <f t="shared" si="29"/>
        <v>933</v>
      </c>
      <c r="B936" s="245" t="s">
        <v>1310</v>
      </c>
      <c r="C936" s="239">
        <v>43905</v>
      </c>
      <c r="D936" s="239">
        <v>43906</v>
      </c>
      <c r="E936" s="242">
        <v>86</v>
      </c>
      <c r="F936" s="242">
        <v>6.36</v>
      </c>
      <c r="G936" s="242">
        <v>7.14</v>
      </c>
      <c r="H936" s="243">
        <f t="shared" si="30"/>
        <v>99.5</v>
      </c>
      <c r="I936" s="244">
        <v>0.85399999999999998</v>
      </c>
      <c r="J936" s="238" t="s">
        <v>379</v>
      </c>
      <c r="L936" s="236"/>
    </row>
    <row r="937" spans="1:12">
      <c r="A937" s="241">
        <f t="shared" si="29"/>
        <v>934</v>
      </c>
      <c r="B937" s="245" t="s">
        <v>1311</v>
      </c>
      <c r="C937" s="239">
        <v>43908</v>
      </c>
      <c r="D937" s="239">
        <v>43909</v>
      </c>
      <c r="E937" s="242">
        <v>84.27</v>
      </c>
      <c r="F937" s="242">
        <v>6.18</v>
      </c>
      <c r="G937" s="242">
        <v>9.0500000000000007</v>
      </c>
      <c r="H937" s="243">
        <f t="shared" si="30"/>
        <v>99.499999999999986</v>
      </c>
      <c r="I937" s="244">
        <v>0.85399999999999998</v>
      </c>
      <c r="J937" s="238" t="s">
        <v>379</v>
      </c>
      <c r="L937" s="236"/>
    </row>
    <row r="938" spans="1:12">
      <c r="A938" s="241">
        <f t="shared" si="29"/>
        <v>935</v>
      </c>
      <c r="B938" s="245" t="s">
        <v>1312</v>
      </c>
      <c r="C938" s="239">
        <v>43912</v>
      </c>
      <c r="D938" s="239">
        <v>43913</v>
      </c>
      <c r="E938" s="242">
        <v>84.26</v>
      </c>
      <c r="F938" s="242">
        <v>6.55</v>
      </c>
      <c r="G938" s="242">
        <v>8.69</v>
      </c>
      <c r="H938" s="243">
        <f t="shared" si="30"/>
        <v>99.5</v>
      </c>
      <c r="I938" s="244">
        <v>0.85699999999999998</v>
      </c>
      <c r="J938" s="238" t="s">
        <v>379</v>
      </c>
      <c r="L938" s="236"/>
    </row>
    <row r="939" spans="1:12">
      <c r="A939" s="241">
        <f t="shared" si="29"/>
        <v>936</v>
      </c>
      <c r="B939" s="245" t="s">
        <v>1313</v>
      </c>
      <c r="C939" s="239">
        <v>43923</v>
      </c>
      <c r="D939" s="239">
        <v>43923</v>
      </c>
      <c r="E939" s="242">
        <v>87.46</v>
      </c>
      <c r="F939" s="242">
        <v>5.1100000000000003</v>
      </c>
      <c r="G939" s="242">
        <v>6.93</v>
      </c>
      <c r="H939" s="243">
        <f t="shared" si="30"/>
        <v>99.5</v>
      </c>
      <c r="I939" s="244">
        <v>0.85799999999999998</v>
      </c>
      <c r="J939" s="238" t="s">
        <v>379</v>
      </c>
      <c r="L939" s="236"/>
    </row>
    <row r="940" spans="1:12">
      <c r="A940" s="241">
        <f t="shared" si="29"/>
        <v>937</v>
      </c>
      <c r="B940" s="245" t="s">
        <v>1314</v>
      </c>
      <c r="C940" s="239">
        <v>43926</v>
      </c>
      <c r="D940" s="239">
        <v>43928</v>
      </c>
      <c r="E940" s="242">
        <v>86.01</v>
      </c>
      <c r="F940" s="242">
        <v>4.33</v>
      </c>
      <c r="G940" s="242">
        <v>9.16</v>
      </c>
      <c r="H940" s="243">
        <f t="shared" si="30"/>
        <v>99.5</v>
      </c>
      <c r="I940" s="244">
        <v>0.85599999999999998</v>
      </c>
      <c r="J940" s="238" t="s">
        <v>379</v>
      </c>
      <c r="L940" s="236"/>
    </row>
    <row r="941" spans="1:12">
      <c r="A941" s="241">
        <f t="shared" si="29"/>
        <v>938</v>
      </c>
      <c r="B941" s="245" t="s">
        <v>1315</v>
      </c>
      <c r="C941" s="239">
        <v>43929</v>
      </c>
      <c r="D941" s="239">
        <v>43930</v>
      </c>
      <c r="E941" s="242">
        <v>87.35</v>
      </c>
      <c r="F941" s="242">
        <v>4.4400000000000004</v>
      </c>
      <c r="G941" s="242">
        <v>7.71</v>
      </c>
      <c r="H941" s="243">
        <f t="shared" si="30"/>
        <v>99.499999999999986</v>
      </c>
      <c r="I941" s="244">
        <v>0.85499999999999998</v>
      </c>
      <c r="J941" s="238" t="s">
        <v>379</v>
      </c>
      <c r="L941" s="236"/>
    </row>
    <row r="942" spans="1:12">
      <c r="A942" s="241">
        <f t="shared" si="29"/>
        <v>939</v>
      </c>
      <c r="B942" s="245" t="s">
        <v>1316</v>
      </c>
      <c r="C942" s="239">
        <v>43933</v>
      </c>
      <c r="D942" s="239">
        <v>43934</v>
      </c>
      <c r="E942" s="242">
        <v>86.44</v>
      </c>
      <c r="F942" s="242">
        <v>5.52</v>
      </c>
      <c r="G942" s="242">
        <v>7.54</v>
      </c>
      <c r="H942" s="243">
        <f t="shared" si="30"/>
        <v>99.5</v>
      </c>
      <c r="I942" s="244">
        <v>0.85699999999999998</v>
      </c>
      <c r="J942" s="238" t="s">
        <v>379</v>
      </c>
      <c r="L942" s="236"/>
    </row>
    <row r="943" spans="1:12">
      <c r="A943" s="241">
        <f t="shared" si="29"/>
        <v>940</v>
      </c>
      <c r="B943" s="245" t="s">
        <v>1317</v>
      </c>
      <c r="C943" s="239">
        <v>43940</v>
      </c>
      <c r="D943" s="239">
        <v>43941</v>
      </c>
      <c r="E943" s="242">
        <v>85.14</v>
      </c>
      <c r="F943" s="242">
        <v>6.73</v>
      </c>
      <c r="G943" s="242">
        <v>7.63</v>
      </c>
      <c r="H943" s="243">
        <f t="shared" si="30"/>
        <v>99.5</v>
      </c>
      <c r="I943" s="244">
        <v>0.85299999999999998</v>
      </c>
      <c r="J943" s="238" t="s">
        <v>379</v>
      </c>
      <c r="L943" s="236"/>
    </row>
    <row r="944" spans="1:12">
      <c r="A944" s="241">
        <f t="shared" si="29"/>
        <v>941</v>
      </c>
      <c r="B944" s="245" t="s">
        <v>1318</v>
      </c>
      <c r="C944" s="239">
        <v>43944</v>
      </c>
      <c r="D944" s="239">
        <v>43944</v>
      </c>
      <c r="E944" s="242">
        <v>85.15</v>
      </c>
      <c r="F944" s="242">
        <v>6.78</v>
      </c>
      <c r="G944" s="242">
        <v>7.57</v>
      </c>
      <c r="H944" s="243">
        <f t="shared" si="30"/>
        <v>99.5</v>
      </c>
      <c r="I944" s="244">
        <v>0.85599999999999998</v>
      </c>
      <c r="J944" s="238" t="s">
        <v>379</v>
      </c>
      <c r="L944" s="236"/>
    </row>
    <row r="945" spans="1:12">
      <c r="A945" s="241">
        <f t="shared" si="29"/>
        <v>942</v>
      </c>
      <c r="B945" s="245" t="s">
        <v>1319</v>
      </c>
      <c r="C945" s="239">
        <v>43950</v>
      </c>
      <c r="D945" s="239">
        <v>43951</v>
      </c>
      <c r="E945" s="242">
        <v>87.02</v>
      </c>
      <c r="F945" s="242">
        <v>6.03</v>
      </c>
      <c r="G945" s="242">
        <v>6.45</v>
      </c>
      <c r="H945" s="243">
        <f t="shared" si="30"/>
        <v>99.5</v>
      </c>
      <c r="I945" s="244">
        <v>0.85699999999999998</v>
      </c>
      <c r="J945" s="238" t="s">
        <v>379</v>
      </c>
      <c r="L945" s="236"/>
    </row>
    <row r="946" spans="1:12">
      <c r="A946" s="241">
        <f t="shared" si="29"/>
        <v>943</v>
      </c>
      <c r="B946" s="245" t="s">
        <v>1320</v>
      </c>
      <c r="C946" s="239">
        <v>43954</v>
      </c>
      <c r="D946" s="239">
        <v>43959</v>
      </c>
      <c r="E946" s="242">
        <v>86.08</v>
      </c>
      <c r="F946" s="242">
        <v>4.95</v>
      </c>
      <c r="G946" s="242">
        <v>8.48</v>
      </c>
      <c r="H946" s="243">
        <f t="shared" si="30"/>
        <v>99.51</v>
      </c>
      <c r="I946" s="244">
        <v>0.85599999999999998</v>
      </c>
      <c r="J946" s="238" t="s">
        <v>379</v>
      </c>
      <c r="L946" s="236"/>
    </row>
    <row r="947" spans="1:12">
      <c r="A947" s="241">
        <f t="shared" si="29"/>
        <v>944</v>
      </c>
      <c r="B947" s="245" t="s">
        <v>1321</v>
      </c>
      <c r="C947" s="239">
        <v>43957</v>
      </c>
      <c r="D947" s="239">
        <v>43959</v>
      </c>
      <c r="E947" s="242">
        <v>86.98</v>
      </c>
      <c r="F947" s="242">
        <v>4.45</v>
      </c>
      <c r="G947" s="242">
        <v>8.07</v>
      </c>
      <c r="H947" s="243">
        <f t="shared" si="30"/>
        <v>99.5</v>
      </c>
      <c r="I947" s="244">
        <v>0.85499999999999998</v>
      </c>
      <c r="J947" s="238" t="s">
        <v>379</v>
      </c>
      <c r="L947" s="236"/>
    </row>
    <row r="948" spans="1:12">
      <c r="A948" s="241">
        <f t="shared" si="29"/>
        <v>945</v>
      </c>
      <c r="B948" s="245" t="s">
        <v>1322</v>
      </c>
      <c r="C948" s="239">
        <v>43961</v>
      </c>
      <c r="D948" s="239">
        <v>43962</v>
      </c>
      <c r="E948" s="242">
        <v>86.69</v>
      </c>
      <c r="F948" s="242">
        <v>4.1500000000000004</v>
      </c>
      <c r="G948" s="242">
        <v>8.0660000000000007</v>
      </c>
      <c r="H948" s="243">
        <f t="shared" si="30"/>
        <v>98.906000000000006</v>
      </c>
      <c r="I948" s="244">
        <v>0.85499999999999998</v>
      </c>
      <c r="J948" s="238" t="s">
        <v>379</v>
      </c>
      <c r="L948" s="236"/>
    </row>
    <row r="949" spans="1:12">
      <c r="A949" s="241">
        <f t="shared" si="29"/>
        <v>946</v>
      </c>
      <c r="B949" s="245" t="s">
        <v>1323</v>
      </c>
      <c r="C949" s="239">
        <v>43965</v>
      </c>
      <c r="D949" s="239">
        <v>43966</v>
      </c>
      <c r="E949" s="242">
        <v>86.49</v>
      </c>
      <c r="F949" s="242">
        <v>4.05</v>
      </c>
      <c r="G949" s="242">
        <v>8.9600000000000009</v>
      </c>
      <c r="H949" s="243">
        <f t="shared" si="30"/>
        <v>99.5</v>
      </c>
      <c r="I949" s="244">
        <v>0.85799999999999998</v>
      </c>
      <c r="J949" s="238" t="s">
        <v>379</v>
      </c>
      <c r="L949" s="236"/>
    </row>
    <row r="950" spans="1:12">
      <c r="A950" s="241">
        <f t="shared" si="29"/>
        <v>947</v>
      </c>
      <c r="B950" s="245" t="s">
        <v>1324</v>
      </c>
      <c r="C950" s="239">
        <v>43968</v>
      </c>
      <c r="D950" s="239">
        <v>43969</v>
      </c>
      <c r="E950" s="242">
        <v>88.19</v>
      </c>
      <c r="F950" s="242">
        <v>4.75</v>
      </c>
      <c r="G950" s="242">
        <v>6.56</v>
      </c>
      <c r="H950" s="243">
        <f t="shared" si="30"/>
        <v>99.5</v>
      </c>
      <c r="I950" s="244">
        <v>0.85699999999999998</v>
      </c>
      <c r="J950" s="238" t="s">
        <v>379</v>
      </c>
      <c r="L950" s="236"/>
    </row>
    <row r="951" spans="1:12">
      <c r="A951" s="241">
        <f t="shared" si="29"/>
        <v>948</v>
      </c>
      <c r="B951" s="245" t="s">
        <v>1325</v>
      </c>
      <c r="C951" s="239">
        <v>43978</v>
      </c>
      <c r="D951" s="239">
        <v>43979</v>
      </c>
      <c r="E951" s="242">
        <v>86.3</v>
      </c>
      <c r="F951" s="242">
        <v>4.43</v>
      </c>
      <c r="G951" s="242">
        <v>8.77</v>
      </c>
      <c r="H951" s="243">
        <f t="shared" si="30"/>
        <v>99.499999999999986</v>
      </c>
      <c r="I951" s="244">
        <v>0.85299999999999998</v>
      </c>
      <c r="J951" s="238" t="s">
        <v>379</v>
      </c>
      <c r="L951" s="236"/>
    </row>
    <row r="952" spans="1:12">
      <c r="A952" s="241">
        <f t="shared" si="29"/>
        <v>949</v>
      </c>
      <c r="B952" s="245" t="s">
        <v>1326</v>
      </c>
      <c r="C952" s="239">
        <v>43985</v>
      </c>
      <c r="D952" s="239">
        <v>43987</v>
      </c>
      <c r="E952" s="242">
        <v>87.07</v>
      </c>
      <c r="F952" s="242">
        <v>5.03</v>
      </c>
      <c r="G952" s="242">
        <v>7.39</v>
      </c>
      <c r="H952" s="243">
        <f t="shared" si="30"/>
        <v>99.49</v>
      </c>
      <c r="I952" s="244">
        <v>0.85599999999999998</v>
      </c>
      <c r="J952" s="238" t="s">
        <v>379</v>
      </c>
      <c r="L952" s="236"/>
    </row>
    <row r="953" spans="1:12">
      <c r="A953" s="241">
        <f t="shared" si="29"/>
        <v>950</v>
      </c>
      <c r="B953" s="245" t="s">
        <v>1327</v>
      </c>
      <c r="C953" s="239">
        <v>43989</v>
      </c>
      <c r="D953" s="239">
        <v>43990</v>
      </c>
      <c r="E953" s="242">
        <v>87.17</v>
      </c>
      <c r="F953" s="242">
        <v>5.27</v>
      </c>
      <c r="G953" s="242">
        <v>7.06</v>
      </c>
      <c r="H953" s="243">
        <f t="shared" si="30"/>
        <v>99.5</v>
      </c>
      <c r="I953" s="244">
        <v>0.85599999999999998</v>
      </c>
      <c r="J953" s="238" t="s">
        <v>379</v>
      </c>
      <c r="L953" s="236"/>
    </row>
    <row r="954" spans="1:12">
      <c r="A954" s="241">
        <f t="shared" si="29"/>
        <v>951</v>
      </c>
      <c r="B954" s="245" t="s">
        <v>1328</v>
      </c>
      <c r="C954" s="239">
        <v>43992</v>
      </c>
      <c r="D954" s="239">
        <v>43994</v>
      </c>
      <c r="E954" s="242">
        <v>88.23</v>
      </c>
      <c r="F954" s="242">
        <v>4.8</v>
      </c>
      <c r="G954" s="242">
        <v>6.47</v>
      </c>
      <c r="H954" s="243">
        <f t="shared" si="30"/>
        <v>99.5</v>
      </c>
      <c r="I954" s="244">
        <v>0.85499999999999998</v>
      </c>
      <c r="J954" s="238" t="s">
        <v>379</v>
      </c>
      <c r="L954" s="236"/>
    </row>
    <row r="955" spans="1:12">
      <c r="A955" s="241">
        <f t="shared" si="29"/>
        <v>952</v>
      </c>
      <c r="B955" s="245" t="s">
        <v>1329</v>
      </c>
      <c r="C955" s="239">
        <v>43996</v>
      </c>
      <c r="D955" s="239">
        <v>43998</v>
      </c>
      <c r="E955" s="242">
        <v>86.52</v>
      </c>
      <c r="F955" s="242">
        <v>4.41</v>
      </c>
      <c r="G955" s="242">
        <v>8.57</v>
      </c>
      <c r="H955" s="243">
        <f t="shared" si="30"/>
        <v>99.5</v>
      </c>
      <c r="I955" s="244">
        <v>0.85399999999999998</v>
      </c>
      <c r="J955" s="238" t="s">
        <v>379</v>
      </c>
      <c r="L955" s="236"/>
    </row>
    <row r="956" spans="1:12">
      <c r="A956" s="241">
        <f t="shared" si="29"/>
        <v>953</v>
      </c>
      <c r="B956" s="245" t="s">
        <v>1330</v>
      </c>
      <c r="C956" s="239">
        <v>43999</v>
      </c>
      <c r="D956" s="239">
        <v>44000</v>
      </c>
      <c r="E956" s="242">
        <v>88.71</v>
      </c>
      <c r="F956" s="242">
        <v>4.41</v>
      </c>
      <c r="G956" s="242">
        <v>6.37</v>
      </c>
      <c r="H956" s="243">
        <f t="shared" si="30"/>
        <v>99.49</v>
      </c>
      <c r="I956" s="244">
        <v>0.85299999999999998</v>
      </c>
      <c r="J956" s="238" t="s">
        <v>379</v>
      </c>
      <c r="L956" s="236"/>
    </row>
    <row r="957" spans="1:12">
      <c r="A957" s="241">
        <f t="shared" si="29"/>
        <v>954</v>
      </c>
      <c r="B957" s="245" t="s">
        <v>1331</v>
      </c>
      <c r="C957" s="239">
        <v>44003</v>
      </c>
      <c r="D957" s="239">
        <v>44004</v>
      </c>
      <c r="E957" s="242">
        <v>84.96</v>
      </c>
      <c r="F957" s="242">
        <v>4.05</v>
      </c>
      <c r="G957" s="242">
        <v>10.48</v>
      </c>
      <c r="H957" s="243">
        <f t="shared" si="30"/>
        <v>99.49</v>
      </c>
      <c r="I957" s="244">
        <v>0.85399999999999998</v>
      </c>
      <c r="J957" s="238" t="s">
        <v>379</v>
      </c>
      <c r="L957" s="236"/>
    </row>
    <row r="958" spans="1:12">
      <c r="A958" s="241">
        <f t="shared" si="29"/>
        <v>955</v>
      </c>
      <c r="B958" s="245" t="s">
        <v>1332</v>
      </c>
      <c r="C958" s="239">
        <v>44006</v>
      </c>
      <c r="D958" s="239">
        <v>44007</v>
      </c>
      <c r="E958" s="242">
        <v>87.35</v>
      </c>
      <c r="F958" s="242">
        <v>4.54</v>
      </c>
      <c r="G958" s="242">
        <v>7.61</v>
      </c>
      <c r="H958" s="243">
        <f t="shared" si="30"/>
        <v>99.5</v>
      </c>
      <c r="I958" s="244">
        <v>0.85499999999999998</v>
      </c>
      <c r="J958" s="238" t="s">
        <v>379</v>
      </c>
      <c r="L958" s="236"/>
    </row>
    <row r="959" spans="1:12">
      <c r="A959" s="241">
        <f t="shared" si="29"/>
        <v>956</v>
      </c>
      <c r="B959" s="245" t="s">
        <v>1333</v>
      </c>
      <c r="C959" s="239">
        <v>44011</v>
      </c>
      <c r="D959" s="239">
        <v>44012</v>
      </c>
      <c r="E959" s="242">
        <v>87.47</v>
      </c>
      <c r="F959" s="242">
        <v>5.0199999999999996</v>
      </c>
      <c r="G959" s="242">
        <v>7.01</v>
      </c>
      <c r="H959" s="243">
        <f t="shared" si="30"/>
        <v>99.5</v>
      </c>
      <c r="I959" s="244">
        <v>0.85499999999999998</v>
      </c>
      <c r="J959" s="238" t="s">
        <v>379</v>
      </c>
      <c r="L959" s="236"/>
    </row>
    <row r="960" spans="1:12">
      <c r="A960" s="241">
        <f t="shared" si="29"/>
        <v>957</v>
      </c>
      <c r="B960" s="245" t="s">
        <v>1334</v>
      </c>
      <c r="C960" s="239">
        <v>44013</v>
      </c>
      <c r="D960" s="239">
        <v>44014</v>
      </c>
      <c r="E960" s="242">
        <v>87.43</v>
      </c>
      <c r="F960" s="242">
        <v>4.79</v>
      </c>
      <c r="G960" s="242">
        <v>7.29</v>
      </c>
      <c r="H960" s="243">
        <f t="shared" si="30"/>
        <v>99.510000000000019</v>
      </c>
      <c r="I960" s="244">
        <v>0.85499999999999998</v>
      </c>
      <c r="J960" s="238" t="s">
        <v>379</v>
      </c>
      <c r="L960" s="236"/>
    </row>
    <row r="961" spans="1:12">
      <c r="A961" s="241">
        <f t="shared" si="29"/>
        <v>958</v>
      </c>
      <c r="B961" s="245" t="s">
        <v>1335</v>
      </c>
      <c r="C961" s="239">
        <v>44016</v>
      </c>
      <c r="D961" s="239">
        <v>44018</v>
      </c>
      <c r="E961" s="242">
        <v>86.27</v>
      </c>
      <c r="F961" s="242">
        <v>4.22</v>
      </c>
      <c r="G961" s="242">
        <v>9.01</v>
      </c>
      <c r="H961" s="243">
        <f t="shared" si="30"/>
        <v>99.5</v>
      </c>
      <c r="I961" s="244">
        <v>0.85399999999999998</v>
      </c>
      <c r="J961" s="238" t="s">
        <v>379</v>
      </c>
      <c r="L961" s="236"/>
    </row>
    <row r="962" spans="1:12">
      <c r="A962" s="241">
        <f t="shared" si="29"/>
        <v>959</v>
      </c>
      <c r="B962" s="245" t="s">
        <v>1336</v>
      </c>
      <c r="C962" s="239">
        <v>44020</v>
      </c>
      <c r="D962" s="239">
        <v>44021</v>
      </c>
      <c r="E962" s="242">
        <v>85.85</v>
      </c>
      <c r="F962" s="242">
        <v>4.3099999999999996</v>
      </c>
      <c r="G962" s="242">
        <v>9.34</v>
      </c>
      <c r="H962" s="243">
        <f t="shared" si="30"/>
        <v>99.5</v>
      </c>
      <c r="I962" s="244">
        <v>0.85399999999999998</v>
      </c>
      <c r="J962" s="238" t="s">
        <v>379</v>
      </c>
      <c r="L962" s="236"/>
    </row>
    <row r="963" spans="1:12">
      <c r="A963" s="241">
        <f t="shared" si="29"/>
        <v>960</v>
      </c>
      <c r="B963" s="245" t="s">
        <v>1337</v>
      </c>
      <c r="C963" s="239">
        <v>44027</v>
      </c>
      <c r="D963" s="239">
        <v>44028</v>
      </c>
      <c r="E963" s="242">
        <v>87.64</v>
      </c>
      <c r="F963" s="242">
        <v>5</v>
      </c>
      <c r="G963" s="242">
        <v>6.86</v>
      </c>
      <c r="H963" s="243">
        <f t="shared" si="30"/>
        <v>99.5</v>
      </c>
      <c r="I963" s="244">
        <v>0.85399999999999998</v>
      </c>
      <c r="J963" s="238" t="s">
        <v>379</v>
      </c>
      <c r="L963" s="236"/>
    </row>
    <row r="964" spans="1:12">
      <c r="A964" s="241">
        <f t="shared" si="29"/>
        <v>961</v>
      </c>
      <c r="B964" s="245" t="s">
        <v>1338</v>
      </c>
      <c r="C964" s="239">
        <v>44031</v>
      </c>
      <c r="D964" s="239">
        <v>44032</v>
      </c>
      <c r="E964" s="242">
        <v>88.11</v>
      </c>
      <c r="F964" s="242">
        <v>4.28</v>
      </c>
      <c r="G964" s="242">
        <v>7.11</v>
      </c>
      <c r="H964" s="243">
        <f t="shared" si="30"/>
        <v>99.5</v>
      </c>
      <c r="I964" s="244">
        <v>0.85599999999999998</v>
      </c>
      <c r="J964" s="238" t="s">
        <v>379</v>
      </c>
      <c r="L964" s="236"/>
    </row>
    <row r="965" spans="1:12">
      <c r="A965" s="241">
        <f t="shared" si="29"/>
        <v>962</v>
      </c>
      <c r="B965" s="245" t="s">
        <v>1339</v>
      </c>
      <c r="C965" s="239">
        <v>44034</v>
      </c>
      <c r="D965" s="239">
        <v>44034</v>
      </c>
      <c r="E965" s="242">
        <v>88.14</v>
      </c>
      <c r="F965" s="242">
        <v>4.46</v>
      </c>
      <c r="G965" s="242">
        <v>6.91</v>
      </c>
      <c r="H965" s="243">
        <f t="shared" si="30"/>
        <v>99.509999999999991</v>
      </c>
      <c r="I965" s="244">
        <v>0.85499999999999998</v>
      </c>
      <c r="J965" s="238" t="s">
        <v>379</v>
      </c>
      <c r="L965" s="236"/>
    </row>
    <row r="966" spans="1:12">
      <c r="A966" s="241">
        <f t="shared" ref="A966:A1029" si="31">A965+1</f>
        <v>963</v>
      </c>
      <c r="B966" s="245" t="s">
        <v>1340</v>
      </c>
      <c r="C966" s="239">
        <v>44038</v>
      </c>
      <c r="D966" s="239">
        <v>44039</v>
      </c>
      <c r="E966" s="242">
        <v>87.65</v>
      </c>
      <c r="F966" s="242">
        <v>4.1100000000000003</v>
      </c>
      <c r="G966" s="242">
        <v>7.74</v>
      </c>
      <c r="H966" s="243">
        <f t="shared" si="30"/>
        <v>99.5</v>
      </c>
      <c r="I966" s="244">
        <v>0.85599999999999998</v>
      </c>
      <c r="J966" s="238" t="s">
        <v>379</v>
      </c>
      <c r="L966" s="236"/>
    </row>
    <row r="967" spans="1:12">
      <c r="A967" s="241">
        <f t="shared" si="31"/>
        <v>964</v>
      </c>
      <c r="B967" s="245" t="s">
        <v>1341</v>
      </c>
      <c r="C967" s="239">
        <v>44041</v>
      </c>
      <c r="D967" s="239">
        <v>44042</v>
      </c>
      <c r="E967" s="242">
        <v>88.03</v>
      </c>
      <c r="F967" s="242">
        <v>4.16</v>
      </c>
      <c r="G967" s="242">
        <v>7.31</v>
      </c>
      <c r="H967" s="243">
        <f t="shared" si="30"/>
        <v>99.5</v>
      </c>
      <c r="I967" s="244">
        <v>0.85599999999999998</v>
      </c>
      <c r="J967" s="238" t="s">
        <v>379</v>
      </c>
      <c r="L967" s="236"/>
    </row>
    <row r="968" spans="1:12">
      <c r="A968" s="241">
        <f t="shared" si="31"/>
        <v>965</v>
      </c>
      <c r="B968" s="245" t="s">
        <v>1342</v>
      </c>
      <c r="C968" s="239">
        <v>44052</v>
      </c>
      <c r="D968" s="239">
        <v>44055</v>
      </c>
      <c r="E968" s="242">
        <v>86.33</v>
      </c>
      <c r="F968" s="242">
        <v>4.09</v>
      </c>
      <c r="G968" s="242">
        <v>9.08</v>
      </c>
      <c r="H968" s="243">
        <f t="shared" si="30"/>
        <v>99.5</v>
      </c>
      <c r="I968" s="244">
        <v>0.85199999999999998</v>
      </c>
      <c r="J968" s="238" t="s">
        <v>379</v>
      </c>
      <c r="L968" s="236"/>
    </row>
    <row r="969" spans="1:12">
      <c r="A969" s="241">
        <f t="shared" si="31"/>
        <v>966</v>
      </c>
      <c r="B969" s="245" t="s">
        <v>1343</v>
      </c>
      <c r="C969" s="239">
        <v>44066</v>
      </c>
      <c r="D969" s="239">
        <v>44067</v>
      </c>
      <c r="E969" s="242">
        <v>87.59</v>
      </c>
      <c r="F969" s="242">
        <v>4.55</v>
      </c>
      <c r="G969" s="242">
        <v>7.36</v>
      </c>
      <c r="H969" s="243">
        <f t="shared" si="30"/>
        <v>99.5</v>
      </c>
      <c r="I969" s="244">
        <v>0.85499999999999998</v>
      </c>
      <c r="J969" s="238" t="s">
        <v>379</v>
      </c>
      <c r="L969" s="236"/>
    </row>
    <row r="970" spans="1:12">
      <c r="A970" s="241">
        <f t="shared" si="31"/>
        <v>967</v>
      </c>
      <c r="B970" s="245" t="s">
        <v>1344</v>
      </c>
      <c r="C970" s="239">
        <v>44069</v>
      </c>
      <c r="D970" s="239">
        <v>44071</v>
      </c>
      <c r="E970" s="242">
        <v>87.45</v>
      </c>
      <c r="F970" s="242">
        <v>4.3499999999999996</v>
      </c>
      <c r="G970" s="242">
        <v>7.7</v>
      </c>
      <c r="H970" s="243">
        <f t="shared" si="30"/>
        <v>99.5</v>
      </c>
      <c r="I970" s="244">
        <v>0.85499999999999998</v>
      </c>
      <c r="J970" s="238" t="s">
        <v>379</v>
      </c>
      <c r="L970" s="236"/>
    </row>
    <row r="971" spans="1:12">
      <c r="A971" s="241">
        <f t="shared" si="31"/>
        <v>968</v>
      </c>
      <c r="B971" s="245" t="s">
        <v>1345</v>
      </c>
      <c r="C971" s="239">
        <v>44073</v>
      </c>
      <c r="D971" s="239">
        <v>44074</v>
      </c>
      <c r="E971" s="242">
        <v>87.66</v>
      </c>
      <c r="F971" s="242">
        <v>4.18</v>
      </c>
      <c r="G971" s="242">
        <v>7.66</v>
      </c>
      <c r="H971" s="243">
        <f t="shared" si="30"/>
        <v>99.5</v>
      </c>
      <c r="I971" s="244">
        <v>0.85499999999999998</v>
      </c>
      <c r="J971" s="238" t="s">
        <v>379</v>
      </c>
      <c r="L971" s="236"/>
    </row>
    <row r="972" spans="1:12">
      <c r="A972" s="241">
        <f t="shared" si="31"/>
        <v>969</v>
      </c>
      <c r="B972" s="245" t="s">
        <v>1346</v>
      </c>
      <c r="C972" s="239">
        <v>44076</v>
      </c>
      <c r="D972" s="239">
        <v>44075</v>
      </c>
      <c r="E972" s="242">
        <v>85.85</v>
      </c>
      <c r="F972" s="242">
        <v>4.13</v>
      </c>
      <c r="G972" s="242">
        <v>9.52</v>
      </c>
      <c r="H972" s="243">
        <f t="shared" si="30"/>
        <v>99.499999999999986</v>
      </c>
      <c r="I972" s="244">
        <v>0.85399999999999998</v>
      </c>
      <c r="J972" s="238" t="s">
        <v>379</v>
      </c>
      <c r="L972" s="236"/>
    </row>
    <row r="973" spans="1:12">
      <c r="A973" s="241">
        <f t="shared" si="31"/>
        <v>970</v>
      </c>
      <c r="B973" s="245" t="s">
        <v>1347</v>
      </c>
      <c r="C973" s="239">
        <v>44093</v>
      </c>
      <c r="D973" s="239">
        <v>44098</v>
      </c>
      <c r="E973" s="242">
        <v>87.84</v>
      </c>
      <c r="F973" s="242">
        <v>3.93</v>
      </c>
      <c r="G973" s="242">
        <v>7.73</v>
      </c>
      <c r="H973" s="243">
        <f t="shared" si="30"/>
        <v>99.500000000000014</v>
      </c>
      <c r="I973" s="244">
        <v>0.85599999999999998</v>
      </c>
      <c r="J973" s="238" t="s">
        <v>379</v>
      </c>
      <c r="L973" s="236"/>
    </row>
    <row r="974" spans="1:12">
      <c r="A974" s="241">
        <f t="shared" si="31"/>
        <v>971</v>
      </c>
      <c r="B974" s="245" t="s">
        <v>1348</v>
      </c>
      <c r="C974" s="239">
        <v>44097</v>
      </c>
      <c r="D974" s="239">
        <v>44098</v>
      </c>
      <c r="E974" s="242">
        <v>88.15</v>
      </c>
      <c r="F974" s="242">
        <v>3.84</v>
      </c>
      <c r="G974" s="242">
        <v>7.52</v>
      </c>
      <c r="H974" s="243">
        <f t="shared" si="30"/>
        <v>99.51</v>
      </c>
      <c r="I974" s="244">
        <v>0.85299999999999998</v>
      </c>
      <c r="J974" s="238" t="s">
        <v>379</v>
      </c>
      <c r="L974" s="236"/>
    </row>
    <row r="975" spans="1:12">
      <c r="A975" s="241">
        <f t="shared" si="31"/>
        <v>972</v>
      </c>
      <c r="B975" s="245" t="s">
        <v>1349</v>
      </c>
      <c r="C975" s="239">
        <v>44101</v>
      </c>
      <c r="D975" s="239">
        <v>44102</v>
      </c>
      <c r="E975" s="242">
        <v>86.19</v>
      </c>
      <c r="F975" s="242">
        <v>3.78</v>
      </c>
      <c r="G975" s="242">
        <v>9.5299999999999994</v>
      </c>
      <c r="H975" s="243">
        <f t="shared" si="30"/>
        <v>99.5</v>
      </c>
      <c r="I975" s="244">
        <v>0.85299999999999998</v>
      </c>
      <c r="J975" s="238" t="s">
        <v>379</v>
      </c>
      <c r="L975" s="236"/>
    </row>
    <row r="976" spans="1:12">
      <c r="A976" s="241">
        <f t="shared" si="31"/>
        <v>973</v>
      </c>
      <c r="B976" s="245" t="s">
        <v>1350</v>
      </c>
      <c r="C976" s="239">
        <v>44104</v>
      </c>
      <c r="D976" s="239">
        <v>44106</v>
      </c>
      <c r="E976" s="242">
        <v>86.644999999999996</v>
      </c>
      <c r="F976" s="242">
        <v>5.36</v>
      </c>
      <c r="G976" s="242">
        <v>7.49</v>
      </c>
      <c r="H976" s="243">
        <f t="shared" ref="H976:H1041" si="32">SUM(E976:G976)</f>
        <v>99.49499999999999</v>
      </c>
      <c r="I976" s="244">
        <v>0.85399999999999998</v>
      </c>
      <c r="J976" s="238" t="s">
        <v>379</v>
      </c>
      <c r="L976" s="236"/>
    </row>
    <row r="977" spans="1:12">
      <c r="A977" s="241">
        <f t="shared" si="31"/>
        <v>974</v>
      </c>
      <c r="B977" s="245" t="s">
        <v>1351</v>
      </c>
      <c r="C977" s="239">
        <v>44109</v>
      </c>
      <c r="D977" s="239">
        <v>44112</v>
      </c>
      <c r="E977" s="242">
        <v>85.93</v>
      </c>
      <c r="F977" s="242">
        <v>4.84</v>
      </c>
      <c r="G977" s="242">
        <v>8.73</v>
      </c>
      <c r="H977" s="243">
        <f t="shared" si="32"/>
        <v>99.500000000000014</v>
      </c>
      <c r="I977" s="244">
        <v>0.85599999999999998</v>
      </c>
      <c r="J977" s="238" t="s">
        <v>379</v>
      </c>
      <c r="L977" s="236"/>
    </row>
    <row r="978" spans="1:12">
      <c r="A978" s="241">
        <f t="shared" si="31"/>
        <v>975</v>
      </c>
      <c r="B978" s="245" t="s">
        <v>1352</v>
      </c>
      <c r="C978" s="239">
        <v>44111</v>
      </c>
      <c r="D978" s="239">
        <v>44112</v>
      </c>
      <c r="E978" s="242">
        <v>83.8</v>
      </c>
      <c r="F978" s="242">
        <v>4.4000000000000004</v>
      </c>
      <c r="G978" s="242">
        <v>11.3</v>
      </c>
      <c r="H978" s="243">
        <f t="shared" si="32"/>
        <v>99.5</v>
      </c>
      <c r="I978" s="244">
        <v>0.85099999999999998</v>
      </c>
      <c r="J978" s="238" t="s">
        <v>379</v>
      </c>
      <c r="L978" s="236"/>
    </row>
    <row r="979" spans="1:12">
      <c r="A979" s="241">
        <f t="shared" si="31"/>
        <v>976</v>
      </c>
      <c r="B979" s="245" t="s">
        <v>1353</v>
      </c>
      <c r="C979" s="239">
        <v>44118</v>
      </c>
      <c r="D979" s="239">
        <v>44120</v>
      </c>
      <c r="E979" s="242">
        <v>85.78</v>
      </c>
      <c r="F979" s="242">
        <v>4.71</v>
      </c>
      <c r="G979" s="242">
        <v>9.01</v>
      </c>
      <c r="H979" s="243">
        <f t="shared" si="32"/>
        <v>99.5</v>
      </c>
      <c r="I979" s="244">
        <v>0.85299999999999998</v>
      </c>
      <c r="J979" s="238" t="s">
        <v>379</v>
      </c>
      <c r="L979" s="236"/>
    </row>
    <row r="980" spans="1:12">
      <c r="A980" s="241">
        <f t="shared" si="31"/>
        <v>977</v>
      </c>
      <c r="B980" s="245" t="s">
        <v>1354</v>
      </c>
      <c r="C980" s="239">
        <v>44122</v>
      </c>
      <c r="D980" s="239">
        <v>44123</v>
      </c>
      <c r="E980" s="242">
        <v>87</v>
      </c>
      <c r="F980" s="242">
        <v>4.88</v>
      </c>
      <c r="G980" s="242">
        <v>7.62</v>
      </c>
      <c r="H980" s="243">
        <f t="shared" si="32"/>
        <v>99.5</v>
      </c>
      <c r="I980" s="244">
        <v>0.86</v>
      </c>
      <c r="J980" s="238" t="s">
        <v>379</v>
      </c>
      <c r="L980" s="236"/>
    </row>
    <row r="981" spans="1:12">
      <c r="A981" s="241">
        <f t="shared" si="31"/>
        <v>978</v>
      </c>
      <c r="B981" s="245" t="s">
        <v>1355</v>
      </c>
      <c r="C981" s="239">
        <v>44125</v>
      </c>
      <c r="D981" s="239">
        <v>44126</v>
      </c>
      <c r="E981" s="242">
        <v>87.28</v>
      </c>
      <c r="F981" s="242">
        <v>4.9400000000000004</v>
      </c>
      <c r="G981" s="242">
        <v>7.27</v>
      </c>
      <c r="H981" s="243">
        <f t="shared" si="32"/>
        <v>99.49</v>
      </c>
      <c r="I981" s="244">
        <v>0.85499999999999998</v>
      </c>
      <c r="J981" s="238" t="s">
        <v>379</v>
      </c>
      <c r="L981" s="236"/>
    </row>
    <row r="982" spans="1:12">
      <c r="A982" s="241">
        <f t="shared" si="31"/>
        <v>979</v>
      </c>
      <c r="B982" s="245" t="s">
        <v>1356</v>
      </c>
      <c r="C982" s="239">
        <v>44129</v>
      </c>
      <c r="D982" s="239">
        <v>44130</v>
      </c>
      <c r="E982" s="242">
        <v>85.69</v>
      </c>
      <c r="F982" s="242">
        <v>3.98</v>
      </c>
      <c r="G982" s="242">
        <v>9.83</v>
      </c>
      <c r="H982" s="243">
        <f t="shared" si="32"/>
        <v>99.5</v>
      </c>
      <c r="I982" s="244">
        <v>0.86</v>
      </c>
      <c r="J982" s="238" t="s">
        <v>379</v>
      </c>
      <c r="L982" s="236"/>
    </row>
    <row r="983" spans="1:12">
      <c r="A983" s="241">
        <f t="shared" si="31"/>
        <v>980</v>
      </c>
      <c r="B983" s="245" t="s">
        <v>1357</v>
      </c>
      <c r="C983" s="239">
        <v>44181</v>
      </c>
      <c r="D983" s="239">
        <v>44182</v>
      </c>
      <c r="E983" s="242">
        <v>86.26</v>
      </c>
      <c r="F983" s="242">
        <v>5.49</v>
      </c>
      <c r="G983" s="242">
        <v>7.75</v>
      </c>
      <c r="H983" s="243">
        <f t="shared" si="32"/>
        <v>99.5</v>
      </c>
      <c r="I983" s="244">
        <v>0.85799999999999998</v>
      </c>
      <c r="J983" s="238" t="s">
        <v>379</v>
      </c>
      <c r="L983" s="236"/>
    </row>
    <row r="984" spans="1:12">
      <c r="A984" s="241">
        <f t="shared" si="31"/>
        <v>981</v>
      </c>
      <c r="B984" s="245" t="s">
        <v>1358</v>
      </c>
      <c r="C984" s="239">
        <v>44185</v>
      </c>
      <c r="D984" s="239">
        <v>44186</v>
      </c>
      <c r="E984" s="242">
        <v>83.96</v>
      </c>
      <c r="F984" s="242">
        <v>6.58</v>
      </c>
      <c r="G984" s="242">
        <v>8.9600000000000009</v>
      </c>
      <c r="H984" s="243">
        <f t="shared" si="32"/>
        <v>99.5</v>
      </c>
      <c r="I984" s="244">
        <v>0.85599999999999998</v>
      </c>
      <c r="J984" s="238" t="s">
        <v>379</v>
      </c>
      <c r="L984" s="236"/>
    </row>
    <row r="985" spans="1:12">
      <c r="A985" s="241">
        <f t="shared" si="31"/>
        <v>982</v>
      </c>
      <c r="B985" s="245" t="s">
        <v>1359</v>
      </c>
      <c r="C985" s="239">
        <v>44188</v>
      </c>
      <c r="D985" s="239">
        <v>44189</v>
      </c>
      <c r="E985" s="242">
        <v>81.67</v>
      </c>
      <c r="F985" s="242">
        <v>6.47</v>
      </c>
      <c r="G985" s="242">
        <v>11.37</v>
      </c>
      <c r="H985" s="243">
        <f t="shared" si="32"/>
        <v>99.51</v>
      </c>
      <c r="I985" s="244">
        <v>0.85299999999999998</v>
      </c>
      <c r="J985" s="238" t="s">
        <v>379</v>
      </c>
      <c r="L985" s="236"/>
    </row>
    <row r="986" spans="1:12">
      <c r="A986" s="241">
        <f t="shared" si="31"/>
        <v>983</v>
      </c>
      <c r="B986" s="245" t="s">
        <v>1360</v>
      </c>
      <c r="C986" s="239">
        <v>44192</v>
      </c>
      <c r="D986" s="239">
        <v>44193</v>
      </c>
      <c r="E986" s="242">
        <v>84.05</v>
      </c>
      <c r="F986" s="242">
        <v>5.42</v>
      </c>
      <c r="G986" s="242">
        <v>10.029999999999999</v>
      </c>
      <c r="H986" s="243">
        <f t="shared" si="32"/>
        <v>99.5</v>
      </c>
      <c r="I986" s="244">
        <v>0.85399999999999998</v>
      </c>
      <c r="J986" s="238" t="s">
        <v>379</v>
      </c>
      <c r="L986" s="236"/>
    </row>
    <row r="987" spans="1:12">
      <c r="A987" s="241">
        <f t="shared" si="31"/>
        <v>984</v>
      </c>
      <c r="B987" s="245" t="s">
        <v>1361</v>
      </c>
      <c r="C987" s="239">
        <v>44202</v>
      </c>
      <c r="D987" s="239">
        <v>44202</v>
      </c>
      <c r="E987" s="242">
        <v>86.21</v>
      </c>
      <c r="F987" s="242">
        <v>5.77</v>
      </c>
      <c r="G987" s="242">
        <v>7.52</v>
      </c>
      <c r="H987" s="243">
        <f t="shared" si="32"/>
        <v>99.499999999999986</v>
      </c>
      <c r="I987" s="244">
        <v>0.86</v>
      </c>
      <c r="J987" s="238" t="s">
        <v>379</v>
      </c>
      <c r="L987" s="236"/>
    </row>
    <row r="988" spans="1:12">
      <c r="A988" s="241">
        <f t="shared" si="31"/>
        <v>985</v>
      </c>
      <c r="B988" s="245" t="s">
        <v>1362</v>
      </c>
      <c r="C988" s="239">
        <v>44208</v>
      </c>
      <c r="D988" s="239">
        <v>44209</v>
      </c>
      <c r="E988" s="242">
        <v>84.77</v>
      </c>
      <c r="F988" s="242">
        <v>5.07</v>
      </c>
      <c r="G988" s="242">
        <v>9.66</v>
      </c>
      <c r="H988" s="243">
        <f t="shared" si="32"/>
        <v>99.5</v>
      </c>
      <c r="I988" s="244">
        <v>0.85699999999999998</v>
      </c>
      <c r="J988" s="238" t="s">
        <v>379</v>
      </c>
      <c r="L988" s="236"/>
    </row>
    <row r="989" spans="1:12">
      <c r="A989" s="241">
        <f t="shared" si="31"/>
        <v>986</v>
      </c>
      <c r="B989" s="245" t="s">
        <v>1363</v>
      </c>
      <c r="C989" s="239">
        <v>44213</v>
      </c>
      <c r="D989" s="239">
        <v>44215</v>
      </c>
      <c r="E989" s="242">
        <v>85.94</v>
      </c>
      <c r="F989" s="242">
        <v>6.21</v>
      </c>
      <c r="G989" s="242">
        <v>7.35</v>
      </c>
      <c r="H989" s="243">
        <f t="shared" si="32"/>
        <v>99.499999999999986</v>
      </c>
      <c r="I989" s="244">
        <v>0.85699999999999998</v>
      </c>
      <c r="J989" s="238" t="s">
        <v>379</v>
      </c>
      <c r="L989" s="236"/>
    </row>
    <row r="990" spans="1:12">
      <c r="A990" s="241">
        <f t="shared" si="31"/>
        <v>987</v>
      </c>
      <c r="B990" s="245" t="s">
        <v>1364</v>
      </c>
      <c r="C990" s="239">
        <v>44216</v>
      </c>
      <c r="D990" s="239">
        <v>44218</v>
      </c>
      <c r="E990" s="242">
        <v>85.99</v>
      </c>
      <c r="F990" s="242">
        <v>7.16</v>
      </c>
      <c r="G990" s="242">
        <v>6.36</v>
      </c>
      <c r="H990" s="243">
        <f t="shared" si="32"/>
        <v>99.509999999999991</v>
      </c>
      <c r="I990" s="244">
        <v>0.85499999999999998</v>
      </c>
      <c r="J990" s="238" t="s">
        <v>379</v>
      </c>
      <c r="L990" s="236"/>
    </row>
    <row r="991" spans="1:12">
      <c r="A991" s="241">
        <f t="shared" si="31"/>
        <v>988</v>
      </c>
      <c r="B991" s="245" t="s">
        <v>1365</v>
      </c>
      <c r="C991" s="239">
        <v>44220</v>
      </c>
      <c r="D991" s="239">
        <v>44223</v>
      </c>
      <c r="E991" s="242">
        <v>86.48</v>
      </c>
      <c r="F991" s="242">
        <v>6.64</v>
      </c>
      <c r="G991" s="242">
        <v>6.38</v>
      </c>
      <c r="H991" s="243">
        <f t="shared" si="32"/>
        <v>99.5</v>
      </c>
      <c r="I991" s="244">
        <v>0.85699999999999998</v>
      </c>
      <c r="J991" s="238" t="s">
        <v>379</v>
      </c>
      <c r="L991" s="236"/>
    </row>
    <row r="992" spans="1:12">
      <c r="A992" s="241">
        <f t="shared" si="31"/>
        <v>989</v>
      </c>
      <c r="B992" s="245" t="s">
        <v>1366</v>
      </c>
      <c r="C992" s="239">
        <v>44223</v>
      </c>
      <c r="D992" s="239">
        <v>44224</v>
      </c>
      <c r="E992" s="242">
        <v>87.83</v>
      </c>
      <c r="F992" s="242">
        <v>5.88</v>
      </c>
      <c r="G992" s="242">
        <v>5.79</v>
      </c>
      <c r="H992" s="243">
        <f t="shared" si="32"/>
        <v>99.5</v>
      </c>
      <c r="I992" s="244">
        <v>0.86</v>
      </c>
      <c r="J992" s="238" t="s">
        <v>379</v>
      </c>
      <c r="L992" s="236"/>
    </row>
    <row r="993" spans="1:12">
      <c r="A993" s="241">
        <f t="shared" si="31"/>
        <v>990</v>
      </c>
      <c r="B993" s="245" t="s">
        <v>1367</v>
      </c>
      <c r="C993" s="239">
        <v>44227</v>
      </c>
      <c r="D993" s="239">
        <v>44229</v>
      </c>
      <c r="E993" s="242">
        <v>87.77</v>
      </c>
      <c r="F993" s="242">
        <v>5.78</v>
      </c>
      <c r="G993" s="242">
        <v>5.96</v>
      </c>
      <c r="H993" s="243">
        <f t="shared" si="32"/>
        <v>99.509999999999991</v>
      </c>
      <c r="I993" s="244">
        <v>0.85699999999999998</v>
      </c>
      <c r="J993" s="238" t="s">
        <v>379</v>
      </c>
      <c r="L993" s="236"/>
    </row>
    <row r="994" spans="1:12">
      <c r="A994" s="241">
        <f t="shared" si="31"/>
        <v>991</v>
      </c>
      <c r="B994" s="245" t="s">
        <v>1368</v>
      </c>
      <c r="C994" s="239">
        <v>44230</v>
      </c>
      <c r="D994" s="239">
        <v>44231</v>
      </c>
      <c r="E994" s="242">
        <v>88.19</v>
      </c>
      <c r="F994" s="242">
        <v>5.82</v>
      </c>
      <c r="G994" s="242">
        <v>5.49</v>
      </c>
      <c r="H994" s="243">
        <f t="shared" si="32"/>
        <v>99.499999999999986</v>
      </c>
      <c r="I994" s="244">
        <v>0.86</v>
      </c>
      <c r="J994" s="238" t="s">
        <v>379</v>
      </c>
      <c r="L994" s="236"/>
    </row>
    <row r="995" spans="1:12">
      <c r="A995" s="241">
        <f t="shared" si="31"/>
        <v>992</v>
      </c>
      <c r="B995" s="245" t="s">
        <v>1369</v>
      </c>
      <c r="C995" s="239">
        <v>44235</v>
      </c>
      <c r="D995" s="239">
        <v>44235</v>
      </c>
      <c r="E995" s="242">
        <v>87.88</v>
      </c>
      <c r="F995" s="242">
        <v>6.31</v>
      </c>
      <c r="G995" s="242">
        <v>5.31</v>
      </c>
      <c r="H995" s="243">
        <f t="shared" si="32"/>
        <v>99.5</v>
      </c>
      <c r="I995" s="244">
        <v>0.85799999999999998</v>
      </c>
      <c r="J995" s="238" t="s">
        <v>379</v>
      </c>
      <c r="L995" s="236"/>
    </row>
    <row r="996" spans="1:12">
      <c r="A996" s="241">
        <f t="shared" si="31"/>
        <v>993</v>
      </c>
      <c r="B996" s="245" t="s">
        <v>1370</v>
      </c>
      <c r="C996" s="239">
        <v>44237</v>
      </c>
      <c r="D996" s="239">
        <v>44239</v>
      </c>
      <c r="E996" s="242">
        <v>86</v>
      </c>
      <c r="F996" s="242">
        <v>5.68</v>
      </c>
      <c r="G996" s="242">
        <v>7.82</v>
      </c>
      <c r="H996" s="243">
        <f t="shared" si="32"/>
        <v>99.5</v>
      </c>
      <c r="I996" s="244">
        <v>0.85599999999999998</v>
      </c>
      <c r="J996" s="238" t="s">
        <v>379</v>
      </c>
      <c r="L996" s="236"/>
    </row>
    <row r="997" spans="1:12">
      <c r="A997" s="241">
        <f t="shared" si="31"/>
        <v>994</v>
      </c>
      <c r="B997" s="245" t="s">
        <v>1371</v>
      </c>
      <c r="C997" s="239">
        <v>44241</v>
      </c>
      <c r="D997" s="239">
        <v>44243</v>
      </c>
      <c r="E997" s="242">
        <v>87.25</v>
      </c>
      <c r="F997" s="242">
        <v>5.67</v>
      </c>
      <c r="G997" s="242">
        <v>6.58</v>
      </c>
      <c r="H997" s="243">
        <f t="shared" si="32"/>
        <v>99.5</v>
      </c>
      <c r="I997" s="244">
        <v>0.85599999999999998</v>
      </c>
      <c r="J997" s="238" t="s">
        <v>379</v>
      </c>
      <c r="L997" s="236"/>
    </row>
    <row r="998" spans="1:12">
      <c r="A998" s="241">
        <f t="shared" si="31"/>
        <v>995</v>
      </c>
      <c r="B998" s="245" t="s">
        <v>1372</v>
      </c>
      <c r="C998" s="239">
        <v>44244</v>
      </c>
      <c r="D998" s="239">
        <v>44252</v>
      </c>
      <c r="E998" s="242">
        <v>86.3</v>
      </c>
      <c r="F998" s="242">
        <v>5.27</v>
      </c>
      <c r="G998" s="242">
        <v>7.93</v>
      </c>
      <c r="H998" s="243">
        <f t="shared" si="32"/>
        <v>99.5</v>
      </c>
      <c r="I998" s="244">
        <v>0.85699999999999998</v>
      </c>
      <c r="J998" s="238" t="s">
        <v>379</v>
      </c>
      <c r="L998" s="236"/>
    </row>
    <row r="999" spans="1:12">
      <c r="A999" s="241">
        <f t="shared" si="31"/>
        <v>996</v>
      </c>
      <c r="B999" s="245" t="s">
        <v>1373</v>
      </c>
      <c r="C999" s="239">
        <v>44248</v>
      </c>
      <c r="D999" s="239">
        <v>44252</v>
      </c>
      <c r="E999" s="242">
        <v>87.7</v>
      </c>
      <c r="F999" s="242">
        <v>5.64</v>
      </c>
      <c r="G999" s="242">
        <v>6.15</v>
      </c>
      <c r="H999" s="243">
        <f t="shared" si="32"/>
        <v>99.490000000000009</v>
      </c>
      <c r="I999" s="244">
        <v>0.85699999999999998</v>
      </c>
      <c r="J999" s="238" t="s">
        <v>379</v>
      </c>
      <c r="L999" s="236"/>
    </row>
    <row r="1000" spans="1:12">
      <c r="A1000" s="241">
        <f t="shared" si="31"/>
        <v>997</v>
      </c>
      <c r="B1000" s="245" t="s">
        <v>1374</v>
      </c>
      <c r="C1000" s="239">
        <v>44251</v>
      </c>
      <c r="D1000" s="239">
        <v>44252</v>
      </c>
      <c r="E1000" s="242">
        <v>87.85</v>
      </c>
      <c r="F1000" s="242">
        <v>5.95</v>
      </c>
      <c r="G1000" s="242">
        <v>5.7</v>
      </c>
      <c r="H1000" s="243">
        <f t="shared" si="32"/>
        <v>99.5</v>
      </c>
      <c r="I1000" s="244">
        <v>0.85699999999999998</v>
      </c>
      <c r="J1000" s="238" t="s">
        <v>379</v>
      </c>
      <c r="L1000" s="236"/>
    </row>
    <row r="1001" spans="1:12">
      <c r="A1001" s="241">
        <f t="shared" si="31"/>
        <v>998</v>
      </c>
      <c r="B1001" s="245" t="s">
        <v>1375</v>
      </c>
      <c r="C1001" s="239">
        <v>44256</v>
      </c>
      <c r="D1001" s="239">
        <v>44257</v>
      </c>
      <c r="E1001" s="242">
        <v>87.79</v>
      </c>
      <c r="F1001" s="242">
        <v>5.97</v>
      </c>
      <c r="G1001" s="242">
        <v>5.74</v>
      </c>
      <c r="H1001" s="243">
        <f t="shared" si="32"/>
        <v>99.5</v>
      </c>
      <c r="I1001" s="244">
        <v>0.85799999999999998</v>
      </c>
      <c r="J1001" s="238" t="s">
        <v>379</v>
      </c>
      <c r="L1001" s="236"/>
    </row>
    <row r="1002" spans="1:12">
      <c r="A1002" s="241">
        <f t="shared" si="31"/>
        <v>999</v>
      </c>
      <c r="B1002" s="245" t="s">
        <v>1376</v>
      </c>
      <c r="C1002" s="239">
        <v>44259</v>
      </c>
      <c r="D1002" s="239">
        <v>44260</v>
      </c>
      <c r="E1002" s="242">
        <v>87.95</v>
      </c>
      <c r="F1002" s="242">
        <v>5.94</v>
      </c>
      <c r="G1002" s="242">
        <v>5.61</v>
      </c>
      <c r="H1002" s="243">
        <f t="shared" si="32"/>
        <v>99.5</v>
      </c>
      <c r="I1002" s="244">
        <v>0.85599999999999998</v>
      </c>
      <c r="J1002" s="238" t="s">
        <v>379</v>
      </c>
      <c r="L1002" s="236"/>
    </row>
    <row r="1003" spans="1:12">
      <c r="A1003" s="241">
        <f t="shared" si="31"/>
        <v>1000</v>
      </c>
      <c r="B1003" s="245" t="s">
        <v>1377</v>
      </c>
      <c r="C1003" s="239">
        <v>44262</v>
      </c>
      <c r="D1003" s="239">
        <v>44264</v>
      </c>
      <c r="E1003" s="242">
        <v>87.71</v>
      </c>
      <c r="F1003" s="242">
        <v>5.48</v>
      </c>
      <c r="G1003" s="242">
        <v>6.31</v>
      </c>
      <c r="H1003" s="243">
        <f t="shared" si="32"/>
        <v>99.5</v>
      </c>
      <c r="I1003" s="244">
        <v>0.85799999999999998</v>
      </c>
      <c r="J1003" s="238" t="s">
        <v>379</v>
      </c>
      <c r="L1003" s="236"/>
    </row>
    <row r="1004" spans="1:12">
      <c r="A1004" s="241">
        <f t="shared" si="31"/>
        <v>1001</v>
      </c>
      <c r="B1004" s="245" t="s">
        <v>1378</v>
      </c>
      <c r="C1004" s="239">
        <v>44265</v>
      </c>
      <c r="D1004" s="239">
        <v>44266</v>
      </c>
      <c r="E1004" s="242">
        <v>87.94</v>
      </c>
      <c r="F1004" s="242">
        <v>5.94</v>
      </c>
      <c r="G1004" s="242">
        <v>5.62</v>
      </c>
      <c r="H1004" s="243">
        <f t="shared" si="32"/>
        <v>99.5</v>
      </c>
      <c r="I1004" s="244">
        <v>0.86</v>
      </c>
      <c r="J1004" s="238" t="s">
        <v>379</v>
      </c>
      <c r="L1004" s="236"/>
    </row>
    <row r="1005" spans="1:12">
      <c r="A1005" s="241">
        <f t="shared" si="31"/>
        <v>1002</v>
      </c>
      <c r="B1005" s="245" t="s">
        <v>1379</v>
      </c>
      <c r="C1005" s="239">
        <v>44269</v>
      </c>
      <c r="D1005" s="239">
        <v>44271</v>
      </c>
      <c r="E1005" s="242">
        <v>87.74</v>
      </c>
      <c r="F1005" s="242">
        <v>6.3</v>
      </c>
      <c r="G1005" s="242">
        <v>5.46</v>
      </c>
      <c r="H1005" s="243">
        <f t="shared" si="32"/>
        <v>99.499999999999986</v>
      </c>
      <c r="I1005" s="244">
        <v>0.85799999999999998</v>
      </c>
      <c r="J1005" s="238" t="s">
        <v>379</v>
      </c>
      <c r="L1005" s="236"/>
    </row>
    <row r="1006" spans="1:12">
      <c r="A1006" s="241">
        <f t="shared" si="31"/>
        <v>1003</v>
      </c>
      <c r="B1006" s="245" t="s">
        <v>1380</v>
      </c>
      <c r="C1006" s="239">
        <v>44269</v>
      </c>
      <c r="D1006" s="239">
        <v>44271</v>
      </c>
      <c r="E1006" s="242">
        <v>86.16</v>
      </c>
      <c r="F1006" s="242">
        <v>5.56</v>
      </c>
      <c r="G1006" s="242">
        <v>7.78</v>
      </c>
      <c r="H1006" s="243">
        <f t="shared" si="32"/>
        <v>99.5</v>
      </c>
      <c r="I1006" s="244">
        <v>0.85499999999999998</v>
      </c>
      <c r="J1006" s="238" t="s">
        <v>379</v>
      </c>
      <c r="L1006" s="236"/>
    </row>
    <row r="1007" spans="1:12">
      <c r="A1007" s="241">
        <f t="shared" si="31"/>
        <v>1004</v>
      </c>
      <c r="B1007" s="245" t="s">
        <v>1381</v>
      </c>
      <c r="C1007" s="239">
        <v>44276</v>
      </c>
      <c r="D1007" s="239">
        <v>44278</v>
      </c>
      <c r="E1007" s="242">
        <v>87.28</v>
      </c>
      <c r="F1007" s="242">
        <v>6.03</v>
      </c>
      <c r="G1007" s="242">
        <v>6.2</v>
      </c>
      <c r="H1007" s="243">
        <f t="shared" si="32"/>
        <v>99.51</v>
      </c>
      <c r="I1007" s="244">
        <v>0.85699999999999998</v>
      </c>
      <c r="J1007" s="238" t="s">
        <v>379</v>
      </c>
      <c r="L1007" s="236"/>
    </row>
    <row r="1008" spans="1:12">
      <c r="A1008" s="241">
        <f t="shared" si="31"/>
        <v>1005</v>
      </c>
      <c r="B1008" s="245" t="s">
        <v>1382</v>
      </c>
      <c r="C1008" s="239">
        <v>44280</v>
      </c>
      <c r="D1008" s="239">
        <v>44280</v>
      </c>
      <c r="E1008" s="242">
        <v>85.35</v>
      </c>
      <c r="F1008" s="242">
        <v>7.92</v>
      </c>
      <c r="G1008" s="242">
        <v>6.23</v>
      </c>
      <c r="H1008" s="243">
        <f t="shared" si="32"/>
        <v>99.5</v>
      </c>
      <c r="I1008" s="244">
        <v>0.85499999999999998</v>
      </c>
      <c r="J1008" s="238" t="s">
        <v>379</v>
      </c>
      <c r="L1008" s="236"/>
    </row>
    <row r="1009" spans="1:12">
      <c r="A1009" s="241">
        <f t="shared" si="31"/>
        <v>1006</v>
      </c>
      <c r="B1009" s="245" t="s">
        <v>1383</v>
      </c>
      <c r="C1009" s="239">
        <v>44283</v>
      </c>
      <c r="D1009" s="239">
        <v>44285</v>
      </c>
      <c r="E1009" s="242">
        <v>87.5</v>
      </c>
      <c r="F1009" s="242">
        <v>5.34</v>
      </c>
      <c r="G1009" s="242">
        <v>6.66</v>
      </c>
      <c r="H1009" s="243">
        <f t="shared" si="32"/>
        <v>99.5</v>
      </c>
      <c r="I1009" s="244">
        <v>0.85699999999999998</v>
      </c>
      <c r="J1009" s="238" t="s">
        <v>379</v>
      </c>
      <c r="L1009" s="236"/>
    </row>
    <row r="1010" spans="1:12">
      <c r="A1010" s="241">
        <f t="shared" si="31"/>
        <v>1007</v>
      </c>
      <c r="B1010" s="245" t="s">
        <v>1384</v>
      </c>
      <c r="C1010" s="239">
        <v>44286</v>
      </c>
      <c r="D1010" s="239">
        <v>44288</v>
      </c>
      <c r="E1010" s="242">
        <v>89.68</v>
      </c>
      <c r="F1010" s="242">
        <v>4.2300000000000004</v>
      </c>
      <c r="G1010" s="242">
        <v>5.58</v>
      </c>
      <c r="H1010" s="243">
        <f t="shared" si="32"/>
        <v>99.490000000000009</v>
      </c>
      <c r="I1010" s="244">
        <v>0.85599999999999998</v>
      </c>
      <c r="J1010" s="238" t="s">
        <v>379</v>
      </c>
      <c r="L1010" s="236"/>
    </row>
    <row r="1011" spans="1:12">
      <c r="A1011" s="241">
        <f t="shared" si="31"/>
        <v>1008</v>
      </c>
      <c r="B1011" s="245" t="s">
        <v>1385</v>
      </c>
      <c r="C1011" s="239">
        <v>44289</v>
      </c>
      <c r="D1011" s="239">
        <v>44292</v>
      </c>
      <c r="E1011" s="242">
        <v>88.68</v>
      </c>
      <c r="F1011" s="242">
        <v>3.96</v>
      </c>
      <c r="G1011" s="242">
        <v>6.86</v>
      </c>
      <c r="H1011" s="243">
        <f t="shared" si="32"/>
        <v>99.5</v>
      </c>
      <c r="I1011" s="244">
        <v>0.85799999999999998</v>
      </c>
      <c r="J1011" s="238" t="s">
        <v>379</v>
      </c>
      <c r="L1011" s="236"/>
    </row>
    <row r="1012" spans="1:12">
      <c r="A1012" s="241">
        <f t="shared" si="31"/>
        <v>1009</v>
      </c>
      <c r="B1012" s="245" t="s">
        <v>1386</v>
      </c>
      <c r="C1012" s="239">
        <v>44293</v>
      </c>
      <c r="D1012" s="239">
        <v>44294</v>
      </c>
      <c r="E1012" s="242">
        <v>88.15</v>
      </c>
      <c r="F1012" s="242">
        <v>4.72</v>
      </c>
      <c r="G1012" s="242">
        <v>6.63</v>
      </c>
      <c r="H1012" s="243">
        <f t="shared" si="32"/>
        <v>99.5</v>
      </c>
      <c r="I1012" s="244">
        <v>0.85899999999999999</v>
      </c>
      <c r="J1012" s="238" t="s">
        <v>379</v>
      </c>
      <c r="L1012" s="236"/>
    </row>
    <row r="1013" spans="1:12">
      <c r="A1013" s="241">
        <f t="shared" si="31"/>
        <v>1010</v>
      </c>
      <c r="B1013" s="245" t="s">
        <v>1387</v>
      </c>
      <c r="C1013" s="239">
        <v>44297</v>
      </c>
      <c r="D1013" s="239">
        <v>44298</v>
      </c>
      <c r="E1013" s="242">
        <v>84.43</v>
      </c>
      <c r="F1013" s="242">
        <v>5.7</v>
      </c>
      <c r="G1013" s="242">
        <v>9.3699999999999992</v>
      </c>
      <c r="H1013" s="243">
        <f t="shared" si="32"/>
        <v>99.500000000000014</v>
      </c>
      <c r="I1013" s="244">
        <v>0.85199999999999998</v>
      </c>
      <c r="J1013" s="238" t="s">
        <v>379</v>
      </c>
      <c r="L1013" s="236"/>
    </row>
    <row r="1014" spans="1:12">
      <c r="A1014" s="241">
        <f t="shared" si="31"/>
        <v>1011</v>
      </c>
      <c r="B1014" s="245" t="s">
        <v>1388</v>
      </c>
      <c r="C1014" s="239">
        <v>44300</v>
      </c>
      <c r="D1014" s="239">
        <v>44302</v>
      </c>
      <c r="E1014" s="242">
        <v>85.3</v>
      </c>
      <c r="F1014" s="242">
        <v>7.4</v>
      </c>
      <c r="G1014" s="242">
        <v>6.8</v>
      </c>
      <c r="H1014" s="243">
        <f t="shared" si="32"/>
        <v>99.5</v>
      </c>
      <c r="I1014" s="244">
        <v>0.85399999999999998</v>
      </c>
      <c r="J1014" s="238" t="s">
        <v>379</v>
      </c>
      <c r="L1014" s="236"/>
    </row>
    <row r="1015" spans="1:12">
      <c r="A1015" s="241">
        <f t="shared" si="31"/>
        <v>1012</v>
      </c>
      <c r="B1015" s="245" t="s">
        <v>1389</v>
      </c>
      <c r="C1015" s="239">
        <v>44304</v>
      </c>
      <c r="D1015" s="239">
        <v>44306</v>
      </c>
      <c r="E1015" s="242">
        <v>84.98</v>
      </c>
      <c r="F1015" s="242">
        <v>7.21</v>
      </c>
      <c r="G1015" s="242">
        <v>7.31</v>
      </c>
      <c r="H1015" s="243">
        <f t="shared" si="32"/>
        <v>99.5</v>
      </c>
      <c r="I1015" s="244">
        <v>0.85399999999999998</v>
      </c>
      <c r="J1015" s="238" t="s">
        <v>379</v>
      </c>
      <c r="L1015" s="236"/>
    </row>
    <row r="1016" spans="1:12">
      <c r="A1016" s="241">
        <f t="shared" si="31"/>
        <v>1013</v>
      </c>
      <c r="B1016" s="245" t="s">
        <v>1390</v>
      </c>
      <c r="C1016" s="239">
        <v>44307</v>
      </c>
      <c r="D1016" s="239">
        <v>44308</v>
      </c>
      <c r="E1016" s="242">
        <v>84.83</v>
      </c>
      <c r="F1016" s="242">
        <v>7.97</v>
      </c>
      <c r="G1016" s="242">
        <v>6.7</v>
      </c>
      <c r="H1016" s="243">
        <f t="shared" si="32"/>
        <v>99.5</v>
      </c>
      <c r="I1016" s="244">
        <v>0.85399999999999998</v>
      </c>
      <c r="J1016" s="238" t="s">
        <v>379</v>
      </c>
      <c r="L1016" s="236"/>
    </row>
    <row r="1017" spans="1:12">
      <c r="A1017" s="241">
        <f t="shared" si="31"/>
        <v>1014</v>
      </c>
      <c r="B1017" s="245" t="s">
        <v>1391</v>
      </c>
      <c r="C1017" s="239">
        <v>44311</v>
      </c>
      <c r="D1017" s="239">
        <v>44313</v>
      </c>
      <c r="E1017" s="242">
        <v>85.62</v>
      </c>
      <c r="F1017" s="242">
        <v>7.55</v>
      </c>
      <c r="G1017" s="242">
        <v>6.34</v>
      </c>
      <c r="H1017" s="243">
        <f t="shared" si="32"/>
        <v>99.51</v>
      </c>
      <c r="I1017" s="244">
        <v>0.85599999999999998</v>
      </c>
      <c r="J1017" s="238" t="s">
        <v>379</v>
      </c>
      <c r="L1017" s="236"/>
    </row>
    <row r="1018" spans="1:12">
      <c r="A1018" s="241">
        <f t="shared" si="31"/>
        <v>1015</v>
      </c>
      <c r="B1018" s="245" t="s">
        <v>1392</v>
      </c>
      <c r="C1018" s="239">
        <v>44318</v>
      </c>
      <c r="D1018" s="239">
        <v>44323</v>
      </c>
      <c r="E1018" s="242">
        <v>88.74</v>
      </c>
      <c r="F1018" s="242">
        <v>5.45</v>
      </c>
      <c r="G1018" s="242">
        <v>5.31</v>
      </c>
      <c r="H1018" s="243">
        <f t="shared" si="32"/>
        <v>99.5</v>
      </c>
      <c r="I1018" s="244">
        <v>0.85699999999999998</v>
      </c>
      <c r="J1018" s="238" t="s">
        <v>379</v>
      </c>
      <c r="L1018" s="236"/>
    </row>
    <row r="1019" spans="1:12">
      <c r="A1019" s="241">
        <f t="shared" si="31"/>
        <v>1016</v>
      </c>
      <c r="B1019" s="245" t="s">
        <v>1393</v>
      </c>
      <c r="C1019" s="239">
        <v>44321</v>
      </c>
      <c r="D1019" s="239">
        <v>44323</v>
      </c>
      <c r="E1019" s="242">
        <v>89.56</v>
      </c>
      <c r="F1019" s="242">
        <v>4.26</v>
      </c>
      <c r="G1019" s="242">
        <v>5.68</v>
      </c>
      <c r="H1019" s="243">
        <f t="shared" si="32"/>
        <v>99.5</v>
      </c>
      <c r="I1019" s="244">
        <v>0.85699999999999998</v>
      </c>
      <c r="J1019" s="238" t="s">
        <v>379</v>
      </c>
      <c r="L1019" s="236"/>
    </row>
    <row r="1020" spans="1:12">
      <c r="A1020" s="241">
        <f t="shared" si="31"/>
        <v>1017</v>
      </c>
      <c r="B1020" s="245" t="s">
        <v>1394</v>
      </c>
      <c r="C1020" s="239">
        <v>44325</v>
      </c>
      <c r="D1020" s="239">
        <v>44327</v>
      </c>
      <c r="E1020" s="242">
        <v>86.34</v>
      </c>
      <c r="F1020" s="242">
        <v>4.32</v>
      </c>
      <c r="G1020" s="242">
        <v>8.85</v>
      </c>
      <c r="H1020" s="243">
        <f t="shared" si="32"/>
        <v>99.509999999999991</v>
      </c>
      <c r="I1020" s="244">
        <v>0.85299999999999998</v>
      </c>
      <c r="J1020" s="238" t="s">
        <v>379</v>
      </c>
      <c r="L1020" s="236"/>
    </row>
    <row r="1021" spans="1:12">
      <c r="A1021" s="241">
        <f t="shared" si="31"/>
        <v>1018</v>
      </c>
      <c r="B1021" s="245" t="s">
        <v>1395</v>
      </c>
      <c r="C1021" s="239">
        <v>44328</v>
      </c>
      <c r="D1021" s="239">
        <v>44329</v>
      </c>
      <c r="E1021" s="242">
        <v>87.2</v>
      </c>
      <c r="F1021" s="242">
        <v>5.18</v>
      </c>
      <c r="G1021" s="242">
        <v>7.12</v>
      </c>
      <c r="H1021" s="243">
        <f t="shared" si="32"/>
        <v>99.5</v>
      </c>
      <c r="I1021" s="244">
        <v>0.85599999999999998</v>
      </c>
      <c r="J1021" s="238" t="s">
        <v>379</v>
      </c>
      <c r="L1021" s="236"/>
    </row>
    <row r="1022" spans="1:12">
      <c r="A1022" s="241">
        <f t="shared" si="31"/>
        <v>1019</v>
      </c>
      <c r="B1022" s="245" t="s">
        <v>1396</v>
      </c>
      <c r="C1022" s="239">
        <v>44332</v>
      </c>
      <c r="D1022" s="239">
        <v>44334</v>
      </c>
      <c r="E1022" s="242">
        <v>85.25</v>
      </c>
      <c r="F1022" s="242">
        <v>7.83</v>
      </c>
      <c r="G1022" s="242">
        <v>6.42</v>
      </c>
      <c r="H1022" s="243">
        <f t="shared" si="32"/>
        <v>99.5</v>
      </c>
      <c r="I1022" s="244">
        <v>0.85599999999999998</v>
      </c>
      <c r="J1022" s="238" t="s">
        <v>379</v>
      </c>
      <c r="L1022" s="236"/>
    </row>
    <row r="1023" spans="1:12">
      <c r="A1023" s="241">
        <f t="shared" si="31"/>
        <v>1020</v>
      </c>
      <c r="B1023" s="245" t="s">
        <v>1397</v>
      </c>
      <c r="C1023" s="239">
        <v>44335</v>
      </c>
      <c r="D1023" s="239">
        <v>44336</v>
      </c>
      <c r="E1023" s="242">
        <v>85.26</v>
      </c>
      <c r="F1023" s="242">
        <v>7.92</v>
      </c>
      <c r="G1023" s="242">
        <v>6.31</v>
      </c>
      <c r="H1023" s="243">
        <f t="shared" si="32"/>
        <v>99.490000000000009</v>
      </c>
      <c r="I1023" s="244">
        <v>0.85499999999999998</v>
      </c>
      <c r="J1023" s="238" t="s">
        <v>379</v>
      </c>
      <c r="L1023" s="236"/>
    </row>
    <row r="1024" spans="1:12">
      <c r="A1024" s="241">
        <f t="shared" si="31"/>
        <v>1021</v>
      </c>
      <c r="B1024" s="245" t="s">
        <v>1398</v>
      </c>
      <c r="C1024" s="239">
        <v>44339</v>
      </c>
      <c r="D1024" s="239">
        <v>44341</v>
      </c>
      <c r="E1024" s="242">
        <v>87.09</v>
      </c>
      <c r="F1024" s="242">
        <v>6.03</v>
      </c>
      <c r="G1024" s="242">
        <v>6.37</v>
      </c>
      <c r="H1024" s="243">
        <f t="shared" si="32"/>
        <v>99.490000000000009</v>
      </c>
      <c r="I1024" s="244">
        <v>0.85699999999999998</v>
      </c>
      <c r="J1024" s="238" t="s">
        <v>379</v>
      </c>
      <c r="L1024" s="236"/>
    </row>
    <row r="1025" spans="1:12">
      <c r="A1025" s="241">
        <f t="shared" si="31"/>
        <v>1022</v>
      </c>
      <c r="B1025" s="245" t="s">
        <v>1399</v>
      </c>
      <c r="C1025" s="239">
        <v>44347</v>
      </c>
      <c r="D1025" s="239">
        <v>44351</v>
      </c>
      <c r="E1025" s="242">
        <v>86.01</v>
      </c>
      <c r="F1025" s="242">
        <v>4.8</v>
      </c>
      <c r="G1025" s="242">
        <v>8.69</v>
      </c>
      <c r="H1025" s="243">
        <f t="shared" si="32"/>
        <v>99.5</v>
      </c>
      <c r="I1025" s="244">
        <v>0.85199999999999998</v>
      </c>
      <c r="J1025" s="238" t="s">
        <v>379</v>
      </c>
      <c r="L1025" s="236"/>
    </row>
    <row r="1026" spans="1:12">
      <c r="A1026" s="241">
        <f t="shared" si="31"/>
        <v>1023</v>
      </c>
      <c r="B1026" s="245" t="s">
        <v>1400</v>
      </c>
      <c r="C1026" s="239">
        <v>44350</v>
      </c>
      <c r="D1026" s="239">
        <v>44351</v>
      </c>
      <c r="E1026" s="242">
        <v>86.57</v>
      </c>
      <c r="F1026" s="242">
        <v>6.03</v>
      </c>
      <c r="G1026" s="242">
        <v>6.9</v>
      </c>
      <c r="H1026" s="243">
        <f t="shared" si="32"/>
        <v>99.5</v>
      </c>
      <c r="I1026" s="244">
        <v>0.85399999999999998</v>
      </c>
      <c r="J1026" s="238" t="s">
        <v>379</v>
      </c>
      <c r="L1026" s="236"/>
    </row>
    <row r="1027" spans="1:12">
      <c r="A1027" s="241">
        <f t="shared" si="31"/>
        <v>1024</v>
      </c>
      <c r="B1027" s="245" t="s">
        <v>1401</v>
      </c>
      <c r="C1027" s="239">
        <v>44354</v>
      </c>
      <c r="D1027" s="239">
        <v>44354</v>
      </c>
      <c r="E1027" s="242">
        <v>86.3</v>
      </c>
      <c r="F1027" s="242">
        <v>5.09</v>
      </c>
      <c r="G1027" s="242">
        <v>8.11</v>
      </c>
      <c r="H1027" s="243">
        <f t="shared" si="32"/>
        <v>99.5</v>
      </c>
      <c r="I1027" s="244">
        <v>0.85299999999999998</v>
      </c>
      <c r="J1027" s="238" t="s">
        <v>379</v>
      </c>
      <c r="L1027" s="236"/>
    </row>
    <row r="1028" spans="1:12">
      <c r="A1028" s="241">
        <f t="shared" si="31"/>
        <v>1025</v>
      </c>
      <c r="B1028" s="245" t="s">
        <v>1402</v>
      </c>
      <c r="C1028" s="239">
        <v>44361</v>
      </c>
      <c r="D1028" s="239">
        <v>44364</v>
      </c>
      <c r="E1028" s="242">
        <v>88.26</v>
      </c>
      <c r="F1028" s="242">
        <v>5.0599999999999996</v>
      </c>
      <c r="G1028" s="242">
        <v>6.18</v>
      </c>
      <c r="H1028" s="243">
        <f t="shared" si="32"/>
        <v>99.5</v>
      </c>
      <c r="I1028" s="244">
        <v>0.85599999999999998</v>
      </c>
      <c r="J1028" s="238" t="s">
        <v>379</v>
      </c>
      <c r="L1028" s="236"/>
    </row>
    <row r="1029" spans="1:12">
      <c r="A1029" s="241">
        <f t="shared" si="31"/>
        <v>1026</v>
      </c>
      <c r="B1029" s="245" t="s">
        <v>1403</v>
      </c>
      <c r="C1029" s="239">
        <v>44363</v>
      </c>
      <c r="D1029" s="239">
        <v>44364</v>
      </c>
      <c r="E1029" s="242">
        <v>88.22</v>
      </c>
      <c r="F1029" s="242">
        <v>5.25</v>
      </c>
      <c r="G1029" s="242">
        <v>6.04</v>
      </c>
      <c r="H1029" s="243">
        <f t="shared" si="32"/>
        <v>99.51</v>
      </c>
      <c r="I1029" s="244">
        <v>0.85699999999999998</v>
      </c>
      <c r="J1029" s="238" t="s">
        <v>379</v>
      </c>
      <c r="L1029" s="236"/>
    </row>
    <row r="1030" spans="1:12">
      <c r="A1030" s="241">
        <f t="shared" ref="A1030:A1047" si="33">A1029+1</f>
        <v>1027</v>
      </c>
      <c r="B1030" s="245" t="s">
        <v>1404</v>
      </c>
      <c r="C1030" s="239">
        <v>44363</v>
      </c>
      <c r="D1030" s="239">
        <v>44364</v>
      </c>
      <c r="E1030" s="242">
        <v>87.03</v>
      </c>
      <c r="F1030" s="242">
        <v>4.68</v>
      </c>
      <c r="G1030" s="242">
        <v>7.79</v>
      </c>
      <c r="H1030" s="243">
        <f t="shared" si="32"/>
        <v>99.500000000000014</v>
      </c>
      <c r="I1030" s="244">
        <v>0.85299999999999998</v>
      </c>
      <c r="J1030" s="238" t="s">
        <v>379</v>
      </c>
      <c r="L1030" s="236"/>
    </row>
    <row r="1031" spans="1:12">
      <c r="A1031" s="241">
        <f t="shared" si="33"/>
        <v>1028</v>
      </c>
      <c r="B1031" s="245" t="s">
        <v>1405</v>
      </c>
      <c r="C1031" s="239">
        <v>44368</v>
      </c>
      <c r="D1031" s="239">
        <v>44371</v>
      </c>
      <c r="E1031" s="242">
        <v>86.9</v>
      </c>
      <c r="F1031" s="242">
        <v>4.24</v>
      </c>
      <c r="G1031" s="242">
        <v>8.36</v>
      </c>
      <c r="H1031" s="243">
        <f t="shared" si="32"/>
        <v>99.5</v>
      </c>
      <c r="I1031" s="244">
        <v>0.85499999999999998</v>
      </c>
      <c r="J1031" s="238" t="s">
        <v>379</v>
      </c>
      <c r="L1031" s="236"/>
    </row>
    <row r="1032" spans="1:12">
      <c r="A1032" s="241">
        <f t="shared" si="33"/>
        <v>1029</v>
      </c>
      <c r="B1032" s="245" t="s">
        <v>1406</v>
      </c>
      <c r="C1032" s="239">
        <v>44368</v>
      </c>
      <c r="D1032" s="239">
        <v>44371</v>
      </c>
      <c r="E1032" s="242">
        <v>87.65</v>
      </c>
      <c r="F1032" s="242">
        <v>4.37</v>
      </c>
      <c r="G1032" s="242">
        <v>7.48</v>
      </c>
      <c r="H1032" s="243">
        <f t="shared" si="32"/>
        <v>99.500000000000014</v>
      </c>
      <c r="I1032" s="244">
        <v>0.85399999999999998</v>
      </c>
      <c r="J1032" s="238" t="s">
        <v>379</v>
      </c>
      <c r="L1032" s="236"/>
    </row>
    <row r="1033" spans="1:12">
      <c r="A1033" s="241">
        <f t="shared" si="33"/>
        <v>1030</v>
      </c>
      <c r="B1033" s="245" t="s">
        <v>1407</v>
      </c>
      <c r="C1033" s="239">
        <v>44374</v>
      </c>
      <c r="D1033" s="239">
        <v>44375</v>
      </c>
      <c r="E1033" s="242">
        <v>85.64</v>
      </c>
      <c r="F1033" s="242">
        <v>4.84</v>
      </c>
      <c r="G1033" s="242">
        <v>9.02</v>
      </c>
      <c r="H1033" s="243">
        <f t="shared" si="32"/>
        <v>99.5</v>
      </c>
      <c r="I1033" s="244">
        <v>0.85399999999999998</v>
      </c>
      <c r="J1033" s="238" t="s">
        <v>379</v>
      </c>
      <c r="L1033" s="236"/>
    </row>
    <row r="1034" spans="1:12">
      <c r="A1034" s="241">
        <f t="shared" si="33"/>
        <v>1031</v>
      </c>
      <c r="B1034" s="245" t="s">
        <v>1408</v>
      </c>
      <c r="C1034" s="239">
        <v>44377</v>
      </c>
      <c r="D1034" s="239">
        <v>44378</v>
      </c>
      <c r="E1034" s="242">
        <v>85.87</v>
      </c>
      <c r="F1034" s="242">
        <v>4.9800000000000004</v>
      </c>
      <c r="G1034" s="242">
        <v>8.65</v>
      </c>
      <c r="H1034" s="243">
        <f t="shared" si="32"/>
        <v>99.500000000000014</v>
      </c>
      <c r="I1034" s="244">
        <v>0.85399999999999998</v>
      </c>
      <c r="J1034" s="238" t="s">
        <v>379</v>
      </c>
      <c r="L1034" s="236"/>
    </row>
    <row r="1035" spans="1:12">
      <c r="A1035" s="241">
        <f t="shared" si="33"/>
        <v>1032</v>
      </c>
      <c r="B1035" s="245" t="s">
        <v>1409</v>
      </c>
      <c r="C1035" s="239">
        <v>44384</v>
      </c>
      <c r="D1035" s="239">
        <v>44385</v>
      </c>
      <c r="E1035" s="242">
        <v>85.25</v>
      </c>
      <c r="F1035" s="242">
        <v>4.25</v>
      </c>
      <c r="G1035" s="242">
        <v>10</v>
      </c>
      <c r="H1035" s="243">
        <f t="shared" si="32"/>
        <v>99.5</v>
      </c>
      <c r="I1035" s="244">
        <v>0.85499999999999998</v>
      </c>
      <c r="J1035" s="238" t="s">
        <v>379</v>
      </c>
      <c r="L1035" s="236"/>
    </row>
    <row r="1036" spans="1:12">
      <c r="A1036" s="241">
        <f t="shared" si="33"/>
        <v>1033</v>
      </c>
      <c r="B1036" s="245" t="s">
        <v>1410</v>
      </c>
      <c r="C1036" s="239">
        <v>44387</v>
      </c>
      <c r="D1036" s="239">
        <v>44389</v>
      </c>
      <c r="E1036" s="242">
        <v>86.64</v>
      </c>
      <c r="F1036" s="242">
        <v>5.59</v>
      </c>
      <c r="G1036" s="242">
        <v>7.28</v>
      </c>
      <c r="H1036" s="243">
        <f t="shared" si="32"/>
        <v>99.51</v>
      </c>
      <c r="I1036" s="244">
        <v>0.85499999999999998</v>
      </c>
      <c r="J1036" s="238" t="s">
        <v>379</v>
      </c>
      <c r="L1036" s="236"/>
    </row>
    <row r="1037" spans="1:12">
      <c r="A1037" s="241">
        <f t="shared" si="33"/>
        <v>1034</v>
      </c>
      <c r="B1037" s="245" t="s">
        <v>1411</v>
      </c>
      <c r="C1037" s="239">
        <v>44418</v>
      </c>
      <c r="D1037" s="239">
        <v>44419</v>
      </c>
      <c r="E1037" s="242">
        <v>87.3</v>
      </c>
      <c r="F1037" s="242">
        <v>3.22</v>
      </c>
      <c r="G1037" s="242">
        <v>8.98</v>
      </c>
      <c r="H1037" s="243">
        <f t="shared" si="32"/>
        <v>99.5</v>
      </c>
      <c r="I1037" s="244">
        <v>0.85799999999999998</v>
      </c>
      <c r="J1037" s="238" t="s">
        <v>379</v>
      </c>
      <c r="L1037" s="236"/>
    </row>
    <row r="1038" spans="1:12">
      <c r="A1038" s="241">
        <f t="shared" si="33"/>
        <v>1035</v>
      </c>
      <c r="B1038" s="245" t="s">
        <v>1412</v>
      </c>
      <c r="C1038" s="239">
        <v>44443</v>
      </c>
      <c r="D1038" s="239">
        <v>44445</v>
      </c>
      <c r="E1038" s="242">
        <v>92.2</v>
      </c>
      <c r="F1038" s="242">
        <v>1.68</v>
      </c>
      <c r="G1038" s="242">
        <v>5.63</v>
      </c>
      <c r="H1038" s="243">
        <f t="shared" si="32"/>
        <v>99.51</v>
      </c>
      <c r="I1038" s="244">
        <v>0.86099999999999999</v>
      </c>
      <c r="J1038" s="238" t="s">
        <v>379</v>
      </c>
      <c r="L1038" s="236"/>
    </row>
    <row r="1039" spans="1:12">
      <c r="A1039" s="241">
        <f t="shared" si="33"/>
        <v>1036</v>
      </c>
      <c r="B1039" s="245" t="s">
        <v>1413</v>
      </c>
      <c r="C1039" s="239">
        <v>44447</v>
      </c>
      <c r="D1039" s="239">
        <v>44448</v>
      </c>
      <c r="E1039" s="242">
        <v>87.64</v>
      </c>
      <c r="F1039" s="242">
        <v>3.22</v>
      </c>
      <c r="G1039" s="242">
        <v>8.64</v>
      </c>
      <c r="H1039" s="243">
        <f t="shared" si="32"/>
        <v>99.5</v>
      </c>
      <c r="I1039" s="244">
        <v>0.85599999999999998</v>
      </c>
      <c r="J1039" s="238" t="s">
        <v>379</v>
      </c>
      <c r="L1039" s="236"/>
    </row>
    <row r="1040" spans="1:12">
      <c r="A1040" s="241">
        <f t="shared" si="33"/>
        <v>1037</v>
      </c>
      <c r="B1040" s="245" t="s">
        <v>1414</v>
      </c>
      <c r="C1040" s="239">
        <v>44458</v>
      </c>
      <c r="D1040" s="239">
        <v>44460</v>
      </c>
      <c r="E1040" s="242">
        <v>88.54</v>
      </c>
      <c r="F1040" s="242">
        <v>4.21</v>
      </c>
      <c r="G1040" s="242">
        <v>6.75</v>
      </c>
      <c r="H1040" s="243">
        <f t="shared" si="32"/>
        <v>99.5</v>
      </c>
      <c r="I1040" s="244">
        <v>0.85599999999999998</v>
      </c>
      <c r="J1040" s="238" t="s">
        <v>379</v>
      </c>
      <c r="L1040" s="236"/>
    </row>
    <row r="1041" spans="1:12">
      <c r="A1041" s="241">
        <f t="shared" si="33"/>
        <v>1038</v>
      </c>
      <c r="B1041" s="245" t="s">
        <v>1415</v>
      </c>
      <c r="C1041" s="239">
        <v>44466</v>
      </c>
      <c r="D1041" s="239">
        <v>44467</v>
      </c>
      <c r="E1041" s="242">
        <v>87.84</v>
      </c>
      <c r="F1041" s="242">
        <v>5.1100000000000003</v>
      </c>
      <c r="G1041" s="242">
        <v>6.55</v>
      </c>
      <c r="H1041" s="243">
        <f t="shared" si="32"/>
        <v>99.5</v>
      </c>
      <c r="I1041" s="244">
        <v>0.85799999999999998</v>
      </c>
      <c r="J1041" s="238" t="s">
        <v>379</v>
      </c>
      <c r="L1041" s="236"/>
    </row>
    <row r="1042" spans="1:12">
      <c r="A1042" s="241">
        <f t="shared" si="33"/>
        <v>1039</v>
      </c>
      <c r="B1042" s="245" t="s">
        <v>1416</v>
      </c>
      <c r="C1042" s="239">
        <v>44468</v>
      </c>
      <c r="D1042" s="239">
        <v>44468</v>
      </c>
      <c r="E1042" s="242">
        <v>88.07</v>
      </c>
      <c r="F1042" s="242">
        <v>5.09</v>
      </c>
      <c r="G1042" s="242">
        <v>6.35</v>
      </c>
      <c r="H1042" s="243">
        <f t="shared" ref="H1042:H1105" si="34">SUM(E1042:G1042)</f>
        <v>99.509999999999991</v>
      </c>
      <c r="I1042" s="244">
        <v>0.85499999999999998</v>
      </c>
      <c r="J1042" s="238" t="s">
        <v>379</v>
      </c>
      <c r="L1042" s="236"/>
    </row>
    <row r="1043" spans="1:12">
      <c r="A1043" s="241">
        <f t="shared" si="33"/>
        <v>1040</v>
      </c>
      <c r="B1043" s="245" t="s">
        <v>1417</v>
      </c>
      <c r="C1043" s="239">
        <v>44470</v>
      </c>
      <c r="D1043" s="239">
        <v>44470</v>
      </c>
      <c r="E1043" s="242">
        <v>91.13</v>
      </c>
      <c r="F1043" s="242">
        <v>4.16</v>
      </c>
      <c r="G1043" s="242">
        <v>4.2</v>
      </c>
      <c r="H1043" s="243">
        <f t="shared" si="34"/>
        <v>99.49</v>
      </c>
      <c r="I1043" s="244">
        <v>0.85799999999999998</v>
      </c>
      <c r="J1043" s="238" t="s">
        <v>379</v>
      </c>
      <c r="L1043" s="236"/>
    </row>
    <row r="1044" spans="1:12">
      <c r="A1044" s="241">
        <f t="shared" si="33"/>
        <v>1041</v>
      </c>
      <c r="B1044" s="245" t="s">
        <v>1418</v>
      </c>
      <c r="C1044" s="239">
        <v>44473</v>
      </c>
      <c r="D1044" s="239">
        <v>44476</v>
      </c>
      <c r="E1044" s="242">
        <v>89.85</v>
      </c>
      <c r="F1044" s="242">
        <v>4.47</v>
      </c>
      <c r="G1044" s="242">
        <v>5.18</v>
      </c>
      <c r="H1044" s="243">
        <f t="shared" si="34"/>
        <v>99.5</v>
      </c>
      <c r="I1044" s="244">
        <v>0.85599999999999998</v>
      </c>
      <c r="J1044" s="238" t="s">
        <v>379</v>
      </c>
      <c r="L1044" s="236"/>
    </row>
    <row r="1045" spans="1:12">
      <c r="A1045" s="241">
        <f t="shared" si="33"/>
        <v>1042</v>
      </c>
      <c r="B1045" s="245" t="s">
        <v>1419</v>
      </c>
      <c r="C1045" s="239">
        <v>44482</v>
      </c>
      <c r="D1045" s="239">
        <v>44482</v>
      </c>
      <c r="E1045" s="242">
        <v>86.98</v>
      </c>
      <c r="F1045" s="242">
        <v>5.19</v>
      </c>
      <c r="G1045" s="242">
        <v>7.33</v>
      </c>
      <c r="H1045" s="243">
        <f t="shared" si="34"/>
        <v>99.5</v>
      </c>
      <c r="I1045" s="244">
        <v>0.85499999999999998</v>
      </c>
      <c r="J1045" s="238" t="s">
        <v>379</v>
      </c>
      <c r="L1045" s="236"/>
    </row>
    <row r="1046" spans="1:12">
      <c r="A1046" s="241">
        <f t="shared" si="33"/>
        <v>1043</v>
      </c>
      <c r="B1046" s="245" t="s">
        <v>1420</v>
      </c>
      <c r="C1046" s="239">
        <v>44486</v>
      </c>
      <c r="D1046" s="239">
        <v>44487</v>
      </c>
      <c r="E1046" s="242">
        <v>89.03</v>
      </c>
      <c r="F1046" s="242">
        <v>6.16</v>
      </c>
      <c r="G1046" s="242">
        <v>4.3099999999999996</v>
      </c>
      <c r="H1046" s="243">
        <f t="shared" si="34"/>
        <v>99.5</v>
      </c>
      <c r="I1046" s="244">
        <v>0.85699999999999998</v>
      </c>
      <c r="J1046" s="238" t="s">
        <v>379</v>
      </c>
      <c r="L1046" s="236"/>
    </row>
    <row r="1047" spans="1:12">
      <c r="A1047" s="241">
        <f t="shared" si="33"/>
        <v>1044</v>
      </c>
      <c r="B1047" s="245" t="s">
        <v>1421</v>
      </c>
      <c r="C1047" s="239">
        <v>44490</v>
      </c>
      <c r="D1047" s="239">
        <v>44490</v>
      </c>
      <c r="E1047" s="242">
        <v>87.82</v>
      </c>
      <c r="F1047" s="242">
        <v>6.31</v>
      </c>
      <c r="G1047" s="242">
        <v>5.37</v>
      </c>
      <c r="H1047" s="243">
        <f t="shared" si="34"/>
        <v>99.5</v>
      </c>
      <c r="I1047" s="244">
        <v>0.85699999999999998</v>
      </c>
      <c r="J1047" s="238" t="s">
        <v>379</v>
      </c>
      <c r="L1047" s="236"/>
    </row>
    <row r="1048" spans="1:12">
      <c r="A1048" s="241">
        <v>1045</v>
      </c>
      <c r="B1048" s="245" t="s">
        <v>1422</v>
      </c>
      <c r="C1048" s="239">
        <v>44495</v>
      </c>
      <c r="D1048" s="239">
        <v>44496</v>
      </c>
      <c r="E1048" s="242">
        <v>79.209999999999994</v>
      </c>
      <c r="F1048" s="242">
        <v>5.1100000000000003</v>
      </c>
      <c r="G1048" s="242">
        <v>11.18</v>
      </c>
      <c r="H1048" s="243">
        <f t="shared" si="34"/>
        <v>95.5</v>
      </c>
      <c r="I1048" s="244">
        <v>0.85699999999999998</v>
      </c>
      <c r="J1048" s="238" t="s">
        <v>379</v>
      </c>
      <c r="L1048" s="236"/>
    </row>
    <row r="1049" spans="1:12">
      <c r="A1049" s="241">
        <v>1046</v>
      </c>
      <c r="B1049" s="245" t="s">
        <v>1423</v>
      </c>
      <c r="C1049" s="239">
        <v>44563</v>
      </c>
      <c r="D1049" s="239">
        <v>44566</v>
      </c>
      <c r="E1049" s="242">
        <v>82.11</v>
      </c>
      <c r="F1049" s="242">
        <v>3.42</v>
      </c>
      <c r="G1049" s="242">
        <v>13.96</v>
      </c>
      <c r="H1049" s="243">
        <f t="shared" si="34"/>
        <v>99.490000000000009</v>
      </c>
      <c r="I1049" s="244">
        <v>0.86</v>
      </c>
      <c r="J1049" s="238" t="s">
        <v>379</v>
      </c>
      <c r="L1049" s="236"/>
    </row>
    <row r="1050" spans="1:12">
      <c r="A1050" s="241">
        <v>1047</v>
      </c>
      <c r="B1050" s="245" t="s">
        <v>1424</v>
      </c>
      <c r="C1050" s="239">
        <v>44566</v>
      </c>
      <c r="D1050" s="239">
        <v>44567</v>
      </c>
      <c r="E1050" s="242">
        <v>83.76</v>
      </c>
      <c r="F1050" s="242">
        <v>4.04</v>
      </c>
      <c r="G1050" s="242">
        <v>11.7</v>
      </c>
      <c r="H1050" s="243">
        <f t="shared" si="34"/>
        <v>99.500000000000014</v>
      </c>
      <c r="I1050" s="244">
        <v>0.86</v>
      </c>
      <c r="J1050" s="238" t="s">
        <v>379</v>
      </c>
      <c r="L1050" s="236"/>
    </row>
    <row r="1051" spans="1:12">
      <c r="A1051" s="241">
        <v>1048</v>
      </c>
      <c r="B1051" s="245" t="s">
        <v>1425</v>
      </c>
      <c r="C1051" s="239">
        <v>44570</v>
      </c>
      <c r="D1051" s="239">
        <v>44574</v>
      </c>
      <c r="E1051" s="242">
        <v>82.64</v>
      </c>
      <c r="F1051" s="242">
        <v>5.63</v>
      </c>
      <c r="G1051" s="242">
        <v>11.23</v>
      </c>
      <c r="H1051" s="243">
        <f t="shared" si="34"/>
        <v>99.5</v>
      </c>
      <c r="I1051" s="244">
        <v>0.85699999999999998</v>
      </c>
      <c r="J1051" s="238" t="s">
        <v>379</v>
      </c>
      <c r="L1051" s="236"/>
    </row>
    <row r="1052" spans="1:12">
      <c r="A1052" s="241">
        <v>1049</v>
      </c>
      <c r="B1052" s="245" t="s">
        <v>1426</v>
      </c>
      <c r="C1052" s="239">
        <v>44574</v>
      </c>
      <c r="D1052" s="239">
        <v>44575</v>
      </c>
      <c r="E1052" s="242">
        <v>80.53</v>
      </c>
      <c r="F1052" s="242">
        <v>5.39</v>
      </c>
      <c r="G1052" s="242">
        <v>13.59</v>
      </c>
      <c r="H1052" s="243">
        <f t="shared" si="34"/>
        <v>99.51</v>
      </c>
      <c r="I1052" s="244">
        <v>0.85499999999999998</v>
      </c>
      <c r="J1052" s="238" t="s">
        <v>379</v>
      </c>
      <c r="L1052" s="236"/>
    </row>
    <row r="1053" spans="1:12">
      <c r="A1053" s="241">
        <v>1050</v>
      </c>
      <c r="B1053" s="245" t="s">
        <v>1427</v>
      </c>
      <c r="C1053" s="239">
        <v>44577</v>
      </c>
      <c r="D1053" s="239">
        <v>44578</v>
      </c>
      <c r="E1053" s="242">
        <v>84.96</v>
      </c>
      <c r="F1053" s="242">
        <v>4</v>
      </c>
      <c r="G1053" s="242">
        <v>10.54</v>
      </c>
      <c r="H1053" s="243">
        <f t="shared" si="34"/>
        <v>99.5</v>
      </c>
      <c r="I1053" s="244">
        <v>0.86</v>
      </c>
      <c r="J1053" s="238" t="s">
        <v>379</v>
      </c>
      <c r="L1053" s="236"/>
    </row>
    <row r="1054" spans="1:12">
      <c r="A1054" s="241">
        <v>1051</v>
      </c>
      <c r="B1054" s="245" t="s">
        <v>1428</v>
      </c>
      <c r="C1054" s="239">
        <v>44580</v>
      </c>
      <c r="D1054" s="239">
        <v>44581</v>
      </c>
      <c r="E1054" s="242">
        <v>83.96</v>
      </c>
      <c r="F1054" s="242">
        <v>2.25</v>
      </c>
      <c r="G1054" s="242">
        <v>13.29</v>
      </c>
      <c r="H1054" s="243">
        <f t="shared" si="34"/>
        <v>99.5</v>
      </c>
      <c r="I1054" s="244">
        <v>0.85899999999999999</v>
      </c>
      <c r="J1054" s="238" t="s">
        <v>379</v>
      </c>
      <c r="L1054" s="236"/>
    </row>
    <row r="1055" spans="1:12">
      <c r="A1055" s="241">
        <v>1052</v>
      </c>
      <c r="B1055" s="245" t="s">
        <v>1429</v>
      </c>
      <c r="C1055" s="239">
        <v>44584</v>
      </c>
      <c r="D1055" s="239">
        <v>44585</v>
      </c>
      <c r="E1055" s="242">
        <v>82.83</v>
      </c>
      <c r="F1055" s="242">
        <v>4.33</v>
      </c>
      <c r="G1055" s="242">
        <v>12.33</v>
      </c>
      <c r="H1055" s="243">
        <f t="shared" si="34"/>
        <v>99.49</v>
      </c>
      <c r="I1055" s="244">
        <v>0.85799999999999998</v>
      </c>
      <c r="J1055" s="238" t="s">
        <v>379</v>
      </c>
      <c r="L1055" s="236"/>
    </row>
    <row r="1056" spans="1:12">
      <c r="A1056" s="241">
        <v>1053</v>
      </c>
      <c r="B1056" s="245" t="s">
        <v>1430</v>
      </c>
      <c r="C1056" s="239">
        <v>44591</v>
      </c>
      <c r="D1056" s="239">
        <v>44592</v>
      </c>
      <c r="E1056" s="242">
        <v>81.17</v>
      </c>
      <c r="F1056" s="242">
        <v>5.25</v>
      </c>
      <c r="G1056" s="242">
        <v>13.08</v>
      </c>
      <c r="H1056" s="243">
        <f t="shared" si="34"/>
        <v>99.5</v>
      </c>
      <c r="I1056" s="244">
        <v>0.85599999999999998</v>
      </c>
      <c r="J1056" s="238" t="s">
        <v>379</v>
      </c>
      <c r="L1056" s="236"/>
    </row>
    <row r="1057" spans="1:12">
      <c r="A1057" s="241">
        <v>1054</v>
      </c>
      <c r="B1057" s="245" t="s">
        <v>1431</v>
      </c>
      <c r="C1057" s="239">
        <v>44594</v>
      </c>
      <c r="D1057" s="239">
        <v>44595</v>
      </c>
      <c r="E1057" s="242">
        <v>83.1</v>
      </c>
      <c r="F1057" s="242">
        <v>5.76</v>
      </c>
      <c r="G1057" s="242">
        <v>10.64</v>
      </c>
      <c r="H1057" s="243">
        <f t="shared" si="34"/>
        <v>99.5</v>
      </c>
      <c r="I1057" s="244">
        <v>0.85499999999999998</v>
      </c>
      <c r="J1057" s="238" t="s">
        <v>379</v>
      </c>
      <c r="L1057" s="236"/>
    </row>
    <row r="1058" spans="1:12">
      <c r="A1058" s="241">
        <v>1055</v>
      </c>
      <c r="B1058" s="245" t="s">
        <v>1432</v>
      </c>
      <c r="C1058" s="239">
        <v>44598</v>
      </c>
      <c r="D1058" s="239">
        <v>44599</v>
      </c>
      <c r="E1058" s="242">
        <v>80.2</v>
      </c>
      <c r="F1058" s="242">
        <v>4.12</v>
      </c>
      <c r="G1058" s="242">
        <v>15.19</v>
      </c>
      <c r="H1058" s="243">
        <f t="shared" si="34"/>
        <v>99.51</v>
      </c>
      <c r="I1058" s="244">
        <v>0.85499999999999998</v>
      </c>
      <c r="J1058" s="238" t="s">
        <v>379</v>
      </c>
      <c r="L1058" s="236"/>
    </row>
    <row r="1059" spans="1:12">
      <c r="A1059" s="241">
        <v>1056</v>
      </c>
      <c r="B1059" s="245" t="s">
        <v>1433</v>
      </c>
      <c r="C1059" s="239">
        <v>44601</v>
      </c>
      <c r="D1059" s="239">
        <v>44602</v>
      </c>
      <c r="E1059" s="242">
        <v>84.5</v>
      </c>
      <c r="F1059" s="242">
        <v>3.61</v>
      </c>
      <c r="G1059" s="242">
        <v>11.4</v>
      </c>
      <c r="H1059" s="243">
        <f t="shared" si="34"/>
        <v>99.51</v>
      </c>
      <c r="I1059" s="244">
        <v>0.86</v>
      </c>
      <c r="J1059" s="238" t="s">
        <v>379</v>
      </c>
      <c r="L1059" s="236"/>
    </row>
    <row r="1060" spans="1:12">
      <c r="A1060" s="241">
        <v>1057</v>
      </c>
      <c r="B1060" s="245" t="s">
        <v>1434</v>
      </c>
      <c r="C1060" s="239">
        <v>44605</v>
      </c>
      <c r="D1060" s="239">
        <v>44607</v>
      </c>
      <c r="E1060" s="242">
        <v>84.7</v>
      </c>
      <c r="F1060" s="242">
        <v>5.01</v>
      </c>
      <c r="G1060" s="242">
        <v>9.7799999999999994</v>
      </c>
      <c r="H1060" s="243">
        <f t="shared" si="34"/>
        <v>99.490000000000009</v>
      </c>
      <c r="I1060" s="244">
        <v>0.86</v>
      </c>
      <c r="J1060" s="238" t="s">
        <v>379</v>
      </c>
      <c r="L1060" s="236"/>
    </row>
    <row r="1061" spans="1:12">
      <c r="A1061" s="241">
        <v>1058</v>
      </c>
      <c r="B1061" s="245" t="s">
        <v>1435</v>
      </c>
      <c r="C1061" s="239">
        <v>44612</v>
      </c>
      <c r="D1061" s="239">
        <v>44613</v>
      </c>
      <c r="E1061" s="242">
        <v>84.65</v>
      </c>
      <c r="F1061" s="242">
        <v>5.16</v>
      </c>
      <c r="G1061" s="242">
        <v>9.69</v>
      </c>
      <c r="H1061" s="243">
        <f t="shared" si="34"/>
        <v>99.5</v>
      </c>
      <c r="I1061" s="244">
        <v>0.85599999999999998</v>
      </c>
      <c r="J1061" s="238" t="s">
        <v>379</v>
      </c>
      <c r="L1061" s="236"/>
    </row>
    <row r="1062" spans="1:12">
      <c r="A1062" s="241">
        <v>1059</v>
      </c>
      <c r="B1062" s="245" t="s">
        <v>1436</v>
      </c>
      <c r="C1062" s="239">
        <v>44613</v>
      </c>
      <c r="D1062" s="239">
        <v>44613</v>
      </c>
      <c r="E1062" s="242">
        <v>82.66</v>
      </c>
      <c r="F1062" s="242">
        <v>4.38</v>
      </c>
      <c r="G1062" s="242">
        <v>12.46</v>
      </c>
      <c r="H1062" s="243">
        <f t="shared" si="34"/>
        <v>99.5</v>
      </c>
      <c r="I1062" s="244">
        <v>0.85899999999999999</v>
      </c>
      <c r="J1062" s="238" t="s">
        <v>379</v>
      </c>
      <c r="L1062" s="236"/>
    </row>
    <row r="1063" spans="1:12">
      <c r="A1063" s="241">
        <v>1060</v>
      </c>
      <c r="B1063" s="245" t="s">
        <v>1437</v>
      </c>
      <c r="C1063" s="239">
        <v>44615</v>
      </c>
      <c r="D1063" s="239">
        <v>44616</v>
      </c>
      <c r="E1063" s="242">
        <v>83.98</v>
      </c>
      <c r="F1063" s="242">
        <v>3.61</v>
      </c>
      <c r="G1063" s="242">
        <v>11.91</v>
      </c>
      <c r="H1063" s="243">
        <f t="shared" si="34"/>
        <v>99.5</v>
      </c>
      <c r="I1063" s="244">
        <v>0.85799999999999998</v>
      </c>
      <c r="J1063" s="238" t="s">
        <v>379</v>
      </c>
      <c r="L1063" s="236"/>
    </row>
    <row r="1064" spans="1:12">
      <c r="A1064" s="241">
        <v>1061</v>
      </c>
      <c r="B1064" s="245" t="s">
        <v>1438</v>
      </c>
      <c r="C1064" s="239">
        <v>44619</v>
      </c>
      <c r="D1064" s="239">
        <v>44620</v>
      </c>
      <c r="E1064" s="242">
        <v>83.07</v>
      </c>
      <c r="F1064" s="242">
        <v>4.12</v>
      </c>
      <c r="G1064" s="242">
        <v>12.31</v>
      </c>
      <c r="H1064" s="243">
        <f t="shared" si="34"/>
        <v>99.5</v>
      </c>
      <c r="I1064" s="244">
        <v>0.85799999999999998</v>
      </c>
      <c r="J1064" s="238" t="s">
        <v>379</v>
      </c>
      <c r="L1064" s="236"/>
    </row>
    <row r="1065" spans="1:12">
      <c r="A1065" s="241">
        <v>1062</v>
      </c>
      <c r="B1065" s="245" t="s">
        <v>1439</v>
      </c>
      <c r="C1065" s="239">
        <v>44626</v>
      </c>
      <c r="D1065" s="239">
        <v>44627</v>
      </c>
      <c r="E1065" s="242">
        <v>84.18</v>
      </c>
      <c r="F1065" s="242">
        <v>4.3499999999999996</v>
      </c>
      <c r="G1065" s="242">
        <v>10.97</v>
      </c>
      <c r="H1065" s="243">
        <f t="shared" si="34"/>
        <v>99.5</v>
      </c>
      <c r="I1065" s="244">
        <v>0.85799999999999998</v>
      </c>
      <c r="J1065" s="238" t="s">
        <v>379</v>
      </c>
      <c r="L1065" s="236"/>
    </row>
    <row r="1066" spans="1:12">
      <c r="A1066" s="241">
        <v>1063</v>
      </c>
      <c r="B1066" s="245" t="s">
        <v>1440</v>
      </c>
      <c r="C1066" s="239">
        <v>44629</v>
      </c>
      <c r="D1066" s="239">
        <v>44630</v>
      </c>
      <c r="E1066" s="242">
        <v>85.2</v>
      </c>
      <c r="F1066" s="242">
        <v>4.3099999999999996</v>
      </c>
      <c r="G1066" s="242">
        <v>9.99</v>
      </c>
      <c r="H1066" s="243">
        <f t="shared" si="34"/>
        <v>99.5</v>
      </c>
      <c r="I1066" s="244">
        <v>0.85899999999999999</v>
      </c>
      <c r="J1066" s="238" t="s">
        <v>379</v>
      </c>
      <c r="L1066" s="236"/>
    </row>
    <row r="1067" spans="1:12">
      <c r="A1067" s="241">
        <v>1064</v>
      </c>
      <c r="B1067" s="245" t="s">
        <v>1441</v>
      </c>
      <c r="C1067" s="239">
        <v>44633</v>
      </c>
      <c r="D1067" s="239">
        <v>44634</v>
      </c>
      <c r="E1067" s="242">
        <v>89.16</v>
      </c>
      <c r="F1067" s="242">
        <v>5.23</v>
      </c>
      <c r="G1067" s="242">
        <v>5.1100000000000003</v>
      </c>
      <c r="H1067" s="243">
        <f t="shared" si="34"/>
        <v>99.5</v>
      </c>
      <c r="I1067" s="244">
        <v>0.85699999999999998</v>
      </c>
      <c r="J1067" s="238" t="s">
        <v>379</v>
      </c>
      <c r="L1067" s="236"/>
    </row>
    <row r="1068" spans="1:12">
      <c r="A1068" s="241">
        <v>1065</v>
      </c>
      <c r="B1068" s="245" t="s">
        <v>1442</v>
      </c>
      <c r="C1068" s="239">
        <v>44640</v>
      </c>
      <c r="D1068" s="239">
        <v>44643</v>
      </c>
      <c r="E1068" s="242">
        <v>88.76</v>
      </c>
      <c r="F1068" s="242">
        <v>4.97</v>
      </c>
      <c r="G1068" s="242">
        <v>5.77</v>
      </c>
      <c r="H1068" s="243">
        <f t="shared" si="34"/>
        <v>99.5</v>
      </c>
      <c r="I1068" s="244">
        <v>0.85299999999999998</v>
      </c>
      <c r="J1068" s="238" t="s">
        <v>379</v>
      </c>
      <c r="L1068" s="236"/>
    </row>
    <row r="1069" spans="1:12">
      <c r="A1069" s="241">
        <v>1066</v>
      </c>
      <c r="B1069" s="245" t="s">
        <v>1443</v>
      </c>
      <c r="C1069" s="239">
        <v>44644</v>
      </c>
      <c r="D1069" s="239">
        <v>44645</v>
      </c>
      <c r="E1069" s="242">
        <v>89</v>
      </c>
      <c r="F1069" s="242">
        <v>6.06</v>
      </c>
      <c r="G1069" s="242">
        <v>4.4400000000000004</v>
      </c>
      <c r="H1069" s="243">
        <f t="shared" si="34"/>
        <v>99.5</v>
      </c>
      <c r="I1069" s="244">
        <v>0.85799999999999998</v>
      </c>
      <c r="J1069" s="238" t="s">
        <v>379</v>
      </c>
      <c r="L1069" s="236"/>
    </row>
    <row r="1070" spans="1:12">
      <c r="A1070" s="241">
        <v>1067</v>
      </c>
      <c r="B1070" s="245" t="s">
        <v>1444</v>
      </c>
      <c r="C1070" s="239">
        <v>44648</v>
      </c>
      <c r="D1070" s="239">
        <v>44648</v>
      </c>
      <c r="E1070" s="242">
        <v>88.37</v>
      </c>
      <c r="F1070" s="242">
        <v>5.64</v>
      </c>
      <c r="G1070" s="242">
        <v>5.49</v>
      </c>
      <c r="H1070" s="243">
        <f t="shared" si="34"/>
        <v>99.5</v>
      </c>
      <c r="I1070" s="244">
        <v>0.85799999999999998</v>
      </c>
      <c r="J1070" s="238" t="s">
        <v>379</v>
      </c>
      <c r="L1070" s="236"/>
    </row>
    <row r="1071" spans="1:12">
      <c r="A1071" s="241">
        <v>1068</v>
      </c>
      <c r="B1071" s="245" t="s">
        <v>1445</v>
      </c>
      <c r="C1071" s="239">
        <v>44650</v>
      </c>
      <c r="D1071" s="239">
        <v>44651</v>
      </c>
      <c r="E1071" s="242">
        <v>89.46</v>
      </c>
      <c r="F1071" s="242">
        <v>4.88</v>
      </c>
      <c r="G1071" s="242">
        <v>5.16</v>
      </c>
      <c r="H1071" s="243">
        <f t="shared" si="34"/>
        <v>99.499999999999986</v>
      </c>
      <c r="I1071" s="244">
        <v>0.85599999999999998</v>
      </c>
      <c r="J1071" s="238" t="s">
        <v>379</v>
      </c>
      <c r="L1071" s="236"/>
    </row>
    <row r="1072" spans="1:12">
      <c r="A1072" s="241">
        <v>1069</v>
      </c>
      <c r="B1072" s="245" t="s">
        <v>1446</v>
      </c>
      <c r="C1072" s="239">
        <v>44654</v>
      </c>
      <c r="D1072" s="239">
        <v>44655</v>
      </c>
      <c r="E1072" s="242">
        <v>90.12</v>
      </c>
      <c r="F1072" s="242">
        <v>5.53</v>
      </c>
      <c r="G1072" s="242">
        <v>3.84</v>
      </c>
      <c r="H1072" s="243">
        <f t="shared" si="34"/>
        <v>99.490000000000009</v>
      </c>
      <c r="I1072" s="244">
        <v>0.85799999999999998</v>
      </c>
      <c r="J1072" s="238" t="s">
        <v>379</v>
      </c>
      <c r="L1072" s="236"/>
    </row>
    <row r="1073" spans="1:12">
      <c r="A1073" s="241">
        <v>1070</v>
      </c>
      <c r="B1073" s="245" t="s">
        <v>1447</v>
      </c>
      <c r="C1073" s="239">
        <v>44657</v>
      </c>
      <c r="D1073" s="239">
        <v>44658</v>
      </c>
      <c r="E1073" s="242">
        <v>89.34</v>
      </c>
      <c r="F1073" s="242">
        <v>4.96</v>
      </c>
      <c r="G1073" s="242">
        <v>5.2</v>
      </c>
      <c r="H1073" s="243">
        <f t="shared" si="34"/>
        <v>99.5</v>
      </c>
      <c r="I1073" s="244">
        <v>0.85699999999999998</v>
      </c>
      <c r="J1073" s="238" t="s">
        <v>379</v>
      </c>
      <c r="L1073" s="236"/>
    </row>
    <row r="1074" spans="1:12">
      <c r="A1074" s="241">
        <v>1071</v>
      </c>
      <c r="B1074" s="245" t="s">
        <v>1448</v>
      </c>
      <c r="C1074" s="239">
        <v>44661</v>
      </c>
      <c r="D1074" s="239">
        <v>44662</v>
      </c>
      <c r="E1074" s="242">
        <v>88.97</v>
      </c>
      <c r="F1074" s="242">
        <v>5.67</v>
      </c>
      <c r="G1074" s="242">
        <v>4.8600000000000003</v>
      </c>
      <c r="H1074" s="243">
        <f t="shared" si="34"/>
        <v>99.5</v>
      </c>
      <c r="I1074" s="244">
        <v>0.86099999999999999</v>
      </c>
      <c r="J1074" s="238" t="s">
        <v>379</v>
      </c>
      <c r="L1074" s="236"/>
    </row>
    <row r="1075" spans="1:12">
      <c r="A1075" s="241">
        <v>1072</v>
      </c>
      <c r="B1075" s="245" t="s">
        <v>1449</v>
      </c>
      <c r="C1075" s="239">
        <v>44664</v>
      </c>
      <c r="D1075" s="239">
        <v>44664</v>
      </c>
      <c r="E1075" s="242">
        <v>88.53</v>
      </c>
      <c r="F1075" s="242">
        <v>5.98</v>
      </c>
      <c r="G1075" s="242">
        <v>4.99</v>
      </c>
      <c r="H1075" s="243">
        <f t="shared" si="34"/>
        <v>99.5</v>
      </c>
      <c r="I1075" s="244">
        <v>0.85299999999999998</v>
      </c>
      <c r="J1075" s="238" t="s">
        <v>379</v>
      </c>
      <c r="L1075" s="236"/>
    </row>
    <row r="1076" spans="1:12">
      <c r="A1076" s="241">
        <v>1073</v>
      </c>
      <c r="B1076" s="245" t="s">
        <v>1450</v>
      </c>
      <c r="C1076" s="239">
        <v>44668</v>
      </c>
      <c r="D1076" s="239">
        <v>44669</v>
      </c>
      <c r="E1076" s="242">
        <v>88.88</v>
      </c>
      <c r="F1076" s="242">
        <v>4.32</v>
      </c>
      <c r="G1076" s="242">
        <v>6.3</v>
      </c>
      <c r="H1076" s="243">
        <f t="shared" si="34"/>
        <v>99.499999999999986</v>
      </c>
      <c r="I1076" s="244">
        <v>0.85599999999999998</v>
      </c>
      <c r="J1076" s="238" t="s">
        <v>379</v>
      </c>
      <c r="L1076" s="236"/>
    </row>
    <row r="1077" spans="1:12">
      <c r="A1077" s="241">
        <v>1074</v>
      </c>
      <c r="B1077" s="245" t="s">
        <v>1451</v>
      </c>
      <c r="C1077" s="239">
        <v>44672</v>
      </c>
      <c r="D1077" s="239">
        <v>44672</v>
      </c>
      <c r="E1077" s="242">
        <v>87.38</v>
      </c>
      <c r="F1077" s="242">
        <v>3.95</v>
      </c>
      <c r="G1077" s="242">
        <v>8.17</v>
      </c>
      <c r="H1077" s="243">
        <f t="shared" si="34"/>
        <v>99.5</v>
      </c>
      <c r="I1077" s="244">
        <v>0.85299999999999998</v>
      </c>
      <c r="J1077" s="238" t="s">
        <v>379</v>
      </c>
      <c r="L1077" s="236"/>
    </row>
    <row r="1078" spans="1:12">
      <c r="A1078" s="241">
        <v>1075</v>
      </c>
      <c r="B1078" s="245" t="s">
        <v>1452</v>
      </c>
      <c r="C1078" s="239">
        <v>44675</v>
      </c>
      <c r="D1078" s="239">
        <v>44676</v>
      </c>
      <c r="E1078" s="242">
        <v>89.04</v>
      </c>
      <c r="F1078" s="242">
        <v>4.8099999999999996</v>
      </c>
      <c r="G1078" s="242">
        <v>5.65</v>
      </c>
      <c r="H1078" s="243">
        <f t="shared" si="34"/>
        <v>99.500000000000014</v>
      </c>
      <c r="I1078" s="244">
        <v>0.85599999999999998</v>
      </c>
      <c r="J1078" s="238" t="s">
        <v>379</v>
      </c>
      <c r="L1078" s="236"/>
    </row>
    <row r="1079" spans="1:12">
      <c r="A1079" s="241">
        <v>1076</v>
      </c>
      <c r="B1079" s="245" t="s">
        <v>1453</v>
      </c>
      <c r="C1079" s="239">
        <v>44682</v>
      </c>
      <c r="D1079" s="239">
        <v>44683</v>
      </c>
      <c r="E1079" s="242">
        <v>89.08</v>
      </c>
      <c r="F1079" s="242">
        <v>4.84</v>
      </c>
      <c r="G1079" s="242">
        <v>5.58</v>
      </c>
      <c r="H1079" s="243">
        <f t="shared" si="34"/>
        <v>99.5</v>
      </c>
      <c r="I1079" s="244">
        <v>0.85399999999999998</v>
      </c>
      <c r="J1079" s="238" t="s">
        <v>379</v>
      </c>
      <c r="L1079" s="236"/>
    </row>
    <row r="1080" spans="1:12">
      <c r="A1080" s="241">
        <v>1077</v>
      </c>
      <c r="B1080" s="245" t="s">
        <v>1454</v>
      </c>
      <c r="C1080" s="239">
        <v>44686</v>
      </c>
      <c r="D1080" s="239">
        <v>44687</v>
      </c>
      <c r="E1080" s="242">
        <v>88.15</v>
      </c>
      <c r="F1080" s="242">
        <v>4.9800000000000004</v>
      </c>
      <c r="G1080" s="242">
        <v>6.37</v>
      </c>
      <c r="H1080" s="243">
        <f t="shared" si="34"/>
        <v>99.500000000000014</v>
      </c>
      <c r="I1080" s="244">
        <v>0.85699999999999998</v>
      </c>
      <c r="J1080" s="238" t="s">
        <v>379</v>
      </c>
      <c r="L1080" s="236"/>
    </row>
    <row r="1081" spans="1:12">
      <c r="A1081" s="241">
        <v>1078</v>
      </c>
      <c r="B1081" s="245" t="s">
        <v>1455</v>
      </c>
      <c r="C1081" s="239">
        <v>44692</v>
      </c>
      <c r="D1081" s="239">
        <v>44693</v>
      </c>
      <c r="E1081" s="242">
        <v>89.3</v>
      </c>
      <c r="F1081" s="242">
        <v>4.63</v>
      </c>
      <c r="G1081" s="242">
        <v>5.57</v>
      </c>
      <c r="H1081" s="243">
        <f t="shared" si="34"/>
        <v>99.5</v>
      </c>
      <c r="I1081" s="244">
        <v>0.85599999999999998</v>
      </c>
      <c r="J1081" s="238" t="s">
        <v>379</v>
      </c>
      <c r="L1081" s="236"/>
    </row>
    <row r="1082" spans="1:12">
      <c r="A1082" s="241">
        <v>1079</v>
      </c>
      <c r="B1082" s="245" t="s">
        <v>1456</v>
      </c>
      <c r="C1082" s="239">
        <v>44696</v>
      </c>
      <c r="D1082" s="239">
        <v>44697</v>
      </c>
      <c r="E1082" s="242">
        <v>90.19</v>
      </c>
      <c r="F1082" s="242">
        <v>4.45</v>
      </c>
      <c r="G1082" s="242">
        <v>4.8600000000000003</v>
      </c>
      <c r="H1082" s="243">
        <f t="shared" si="34"/>
        <v>99.5</v>
      </c>
      <c r="I1082" s="244">
        <v>0.85699999999999998</v>
      </c>
      <c r="J1082" s="238" t="s">
        <v>379</v>
      </c>
      <c r="L1082" s="236"/>
    </row>
    <row r="1083" spans="1:12">
      <c r="A1083" s="241">
        <v>1080</v>
      </c>
      <c r="B1083" s="245" t="s">
        <v>1457</v>
      </c>
      <c r="C1083" s="239">
        <v>44699</v>
      </c>
      <c r="D1083" s="239">
        <v>44700</v>
      </c>
      <c r="E1083" s="242">
        <v>89.21</v>
      </c>
      <c r="F1083" s="242">
        <v>4.68</v>
      </c>
      <c r="G1083" s="242">
        <v>5.61</v>
      </c>
      <c r="H1083" s="243">
        <f>SUM(E1083:G1083)</f>
        <v>99.499999999999986</v>
      </c>
      <c r="I1083" s="244">
        <v>0.85799999999999998</v>
      </c>
      <c r="J1083" s="238" t="s">
        <v>379</v>
      </c>
      <c r="L1083" s="236"/>
    </row>
    <row r="1084" spans="1:12">
      <c r="A1084" s="241">
        <v>1081</v>
      </c>
      <c r="B1084" s="245" t="s">
        <v>1458</v>
      </c>
      <c r="C1084" s="239">
        <v>44704</v>
      </c>
      <c r="D1084" s="239">
        <v>44705</v>
      </c>
      <c r="E1084" s="242">
        <v>88.86</v>
      </c>
      <c r="F1084" s="242">
        <v>5.55</v>
      </c>
      <c r="G1084" s="242">
        <v>5.09</v>
      </c>
      <c r="H1084" s="243">
        <f t="shared" si="34"/>
        <v>99.5</v>
      </c>
      <c r="I1084" s="244">
        <v>0.85599999999999998</v>
      </c>
      <c r="J1084" s="238" t="s">
        <v>379</v>
      </c>
      <c r="L1084" s="236"/>
    </row>
    <row r="1085" spans="1:12">
      <c r="A1085" s="241">
        <v>1082</v>
      </c>
      <c r="B1085" s="245" t="s">
        <v>1459</v>
      </c>
      <c r="C1085" s="239">
        <v>44706</v>
      </c>
      <c r="D1085" s="239">
        <v>44706</v>
      </c>
      <c r="E1085" s="242">
        <v>88.8</v>
      </c>
      <c r="F1085" s="242">
        <v>5.94</v>
      </c>
      <c r="G1085" s="242">
        <v>4.76</v>
      </c>
      <c r="H1085" s="243">
        <f t="shared" si="34"/>
        <v>99.5</v>
      </c>
      <c r="I1085" s="244">
        <v>0.85699999999999998</v>
      </c>
      <c r="J1085" s="238" t="s">
        <v>379</v>
      </c>
      <c r="L1085" s="236"/>
    </row>
    <row r="1086" spans="1:12">
      <c r="A1086" s="241">
        <v>1082</v>
      </c>
      <c r="B1086" s="245" t="s">
        <v>1460</v>
      </c>
      <c r="C1086" s="239">
        <v>44710</v>
      </c>
      <c r="D1086" s="239">
        <v>44711</v>
      </c>
      <c r="E1086" s="242">
        <v>89.67</v>
      </c>
      <c r="F1086" s="242">
        <v>4.83</v>
      </c>
      <c r="G1086" s="242">
        <v>5</v>
      </c>
      <c r="H1086" s="243">
        <f t="shared" si="34"/>
        <v>99.5</v>
      </c>
      <c r="I1086" s="244">
        <v>0.58699999999999997</v>
      </c>
      <c r="J1086" s="238" t="s">
        <v>379</v>
      </c>
      <c r="L1086" s="236"/>
    </row>
    <row r="1087" spans="1:12">
      <c r="A1087" s="241">
        <v>1083</v>
      </c>
      <c r="B1087" s="245" t="s">
        <v>1461</v>
      </c>
      <c r="C1087" s="239">
        <v>44713</v>
      </c>
      <c r="D1087" s="239">
        <v>44713</v>
      </c>
      <c r="E1087" s="242">
        <v>90.04</v>
      </c>
      <c r="F1087" s="242">
        <v>4.41</v>
      </c>
      <c r="G1087" s="242">
        <v>5.05</v>
      </c>
      <c r="H1087" s="243">
        <f t="shared" si="34"/>
        <v>99.5</v>
      </c>
      <c r="I1087" s="244">
        <v>0.85799999999999998</v>
      </c>
      <c r="J1087" s="238" t="s">
        <v>379</v>
      </c>
      <c r="L1087" s="236"/>
    </row>
    <row r="1088" spans="1:12">
      <c r="A1088" s="241">
        <v>1084</v>
      </c>
      <c r="B1088" s="245" t="s">
        <v>1462</v>
      </c>
      <c r="C1088" s="239">
        <v>44776</v>
      </c>
      <c r="D1088" s="239">
        <v>44777</v>
      </c>
      <c r="E1088" s="242">
        <v>88.56</v>
      </c>
      <c r="F1088" s="242">
        <v>5.0999999999999996</v>
      </c>
      <c r="G1088" s="242">
        <v>5.84</v>
      </c>
      <c r="H1088" s="243">
        <f t="shared" si="34"/>
        <v>99.5</v>
      </c>
      <c r="I1088" s="244">
        <v>0.85299999999999998</v>
      </c>
      <c r="J1088" s="238" t="s">
        <v>379</v>
      </c>
      <c r="L1088" s="236"/>
    </row>
    <row r="1089" spans="1:12">
      <c r="A1089" s="241">
        <v>1085</v>
      </c>
      <c r="B1089" s="245" t="s">
        <v>1463</v>
      </c>
      <c r="C1089" s="239">
        <v>44805</v>
      </c>
      <c r="D1089" s="239">
        <v>44806</v>
      </c>
      <c r="E1089" s="242">
        <v>89.75</v>
      </c>
      <c r="F1089" s="242">
        <v>4.68</v>
      </c>
      <c r="G1089" s="242">
        <v>5.0599999999999996</v>
      </c>
      <c r="H1089" s="243">
        <f t="shared" si="34"/>
        <v>99.490000000000009</v>
      </c>
      <c r="I1089" s="244">
        <v>0.85499999999999998</v>
      </c>
      <c r="J1089" s="238" t="s">
        <v>379</v>
      </c>
      <c r="L1089" s="236"/>
    </row>
    <row r="1090" spans="1:12">
      <c r="A1090" s="241">
        <v>1086</v>
      </c>
      <c r="B1090" s="245" t="s">
        <v>1464</v>
      </c>
      <c r="C1090" s="239">
        <v>44816</v>
      </c>
      <c r="D1090" s="239">
        <v>44816</v>
      </c>
      <c r="E1090" s="242">
        <v>88.26</v>
      </c>
      <c r="F1090" s="242">
        <v>3.89</v>
      </c>
      <c r="G1090" s="242">
        <v>7.36</v>
      </c>
      <c r="H1090" s="243">
        <f t="shared" si="34"/>
        <v>99.51</v>
      </c>
      <c r="I1090" s="244">
        <v>0.85599999999999998</v>
      </c>
      <c r="J1090" s="238" t="s">
        <v>379</v>
      </c>
      <c r="L1090" s="236"/>
    </row>
    <row r="1091" spans="1:12">
      <c r="A1091" s="241">
        <v>1087</v>
      </c>
      <c r="B1091" s="245" t="s">
        <v>1465</v>
      </c>
      <c r="C1091" s="239">
        <v>44829</v>
      </c>
      <c r="D1091" s="239">
        <v>44830</v>
      </c>
      <c r="E1091" s="242">
        <v>88.16</v>
      </c>
      <c r="F1091" s="242">
        <v>3.67</v>
      </c>
      <c r="G1091" s="242">
        <v>7.67</v>
      </c>
      <c r="H1091" s="243">
        <f t="shared" si="34"/>
        <v>99.5</v>
      </c>
      <c r="I1091" s="244">
        <v>0.85399999999999998</v>
      </c>
      <c r="J1091" s="238" t="s">
        <v>379</v>
      </c>
      <c r="L1091" s="236"/>
    </row>
    <row r="1092" spans="1:12">
      <c r="A1092" s="241">
        <v>1088</v>
      </c>
      <c r="B1092" s="245" t="s">
        <v>1466</v>
      </c>
      <c r="C1092" s="239">
        <v>44832</v>
      </c>
      <c r="D1092" s="239">
        <v>44833</v>
      </c>
      <c r="E1092" s="242">
        <v>88.8</v>
      </c>
      <c r="F1092" s="242">
        <v>4.8099999999999996</v>
      </c>
      <c r="G1092" s="242">
        <v>5.89</v>
      </c>
      <c r="H1092" s="243">
        <f t="shared" si="34"/>
        <v>99.5</v>
      </c>
      <c r="I1092" s="244">
        <v>0.85699999999999998</v>
      </c>
      <c r="J1092" s="238" t="s">
        <v>379</v>
      </c>
      <c r="L1092" s="236"/>
    </row>
    <row r="1093" spans="1:12">
      <c r="A1093" s="241">
        <v>1089</v>
      </c>
      <c r="B1093" s="245" t="s">
        <v>1467</v>
      </c>
      <c r="C1093" s="239">
        <v>44836</v>
      </c>
      <c r="D1093" s="239">
        <v>44837</v>
      </c>
      <c r="E1093" s="242">
        <v>89.51</v>
      </c>
      <c r="F1093" s="242">
        <v>4.68</v>
      </c>
      <c r="G1093" s="242">
        <v>5.31</v>
      </c>
      <c r="H1093" s="243">
        <f t="shared" si="34"/>
        <v>99.5</v>
      </c>
      <c r="I1093" s="244">
        <v>0.85499999999999998</v>
      </c>
      <c r="J1093" s="238" t="s">
        <v>379</v>
      </c>
      <c r="L1093" s="236"/>
    </row>
    <row r="1094" spans="1:12">
      <c r="A1094" s="241">
        <v>1090</v>
      </c>
      <c r="B1094" s="245" t="s">
        <v>1468</v>
      </c>
      <c r="C1094" s="239">
        <v>44959</v>
      </c>
      <c r="D1094" s="239">
        <v>44959</v>
      </c>
      <c r="E1094" s="242">
        <v>92.85</v>
      </c>
      <c r="F1094" s="242">
        <v>6.42</v>
      </c>
      <c r="G1094" s="242">
        <v>0.22</v>
      </c>
      <c r="H1094" s="243">
        <f t="shared" si="34"/>
        <v>99.49</v>
      </c>
      <c r="I1094" s="244">
        <v>0.86099999999999999</v>
      </c>
      <c r="J1094" s="238" t="s">
        <v>379</v>
      </c>
      <c r="L1094" s="236"/>
    </row>
    <row r="1095" spans="1:12">
      <c r="A1095" s="241">
        <v>1091</v>
      </c>
      <c r="B1095" s="245" t="s">
        <v>1469</v>
      </c>
      <c r="C1095" s="239">
        <v>44961</v>
      </c>
      <c r="D1095" s="239">
        <v>44963</v>
      </c>
      <c r="E1095" s="242">
        <v>88.09</v>
      </c>
      <c r="F1095" s="242">
        <v>11.29</v>
      </c>
      <c r="G1095" s="242">
        <v>0.12</v>
      </c>
      <c r="H1095" s="243">
        <f t="shared" si="34"/>
        <v>99.5</v>
      </c>
      <c r="I1095" s="244">
        <v>0.86199999999999999</v>
      </c>
      <c r="J1095" s="238" t="s">
        <v>379</v>
      </c>
      <c r="L1095" s="236"/>
    </row>
    <row r="1096" spans="1:12">
      <c r="A1096" s="241">
        <v>1092</v>
      </c>
      <c r="B1096" s="245" t="s">
        <v>1470</v>
      </c>
      <c r="C1096" s="239">
        <v>44965</v>
      </c>
      <c r="D1096" s="239">
        <v>44966</v>
      </c>
      <c r="E1096" s="242">
        <v>84.65</v>
      </c>
      <c r="F1096" s="242">
        <v>14.6</v>
      </c>
      <c r="G1096" s="242">
        <v>0.24</v>
      </c>
      <c r="H1096" s="243">
        <f t="shared" si="34"/>
        <v>99.49</v>
      </c>
      <c r="I1096" s="244">
        <v>0.86</v>
      </c>
      <c r="J1096" s="238" t="s">
        <v>379</v>
      </c>
      <c r="L1096" s="236"/>
    </row>
    <row r="1097" spans="1:12">
      <c r="A1097" s="241">
        <v>1093</v>
      </c>
      <c r="B1097" s="245" t="s">
        <v>1471</v>
      </c>
      <c r="C1097" s="239">
        <v>44969</v>
      </c>
      <c r="D1097" s="239">
        <v>44970</v>
      </c>
      <c r="E1097" s="242">
        <v>95.34</v>
      </c>
      <c r="F1097" s="242">
        <v>3.59</v>
      </c>
      <c r="G1097" s="242">
        <v>0.56999999999999995</v>
      </c>
      <c r="H1097" s="243">
        <f t="shared" si="34"/>
        <v>99.5</v>
      </c>
      <c r="I1097" s="244">
        <v>0.86499999999999999</v>
      </c>
      <c r="J1097" s="238" t="s">
        <v>379</v>
      </c>
      <c r="L1097" s="236"/>
    </row>
    <row r="1098" spans="1:12">
      <c r="A1098" s="241"/>
      <c r="B1098" s="245"/>
      <c r="C1098" s="239"/>
      <c r="D1098" s="239"/>
      <c r="E1098" s="242"/>
      <c r="F1098" s="242"/>
      <c r="G1098" s="242"/>
      <c r="H1098" s="243">
        <f t="shared" si="34"/>
        <v>0</v>
      </c>
      <c r="I1098" s="244"/>
      <c r="J1098" s="238" t="s">
        <v>379</v>
      </c>
      <c r="L1098" s="236"/>
    </row>
    <row r="1099" spans="1:12">
      <c r="A1099" s="241"/>
      <c r="B1099" s="245"/>
      <c r="C1099" s="239"/>
      <c r="D1099" s="239"/>
      <c r="E1099" s="242"/>
      <c r="F1099" s="242">
        <f>STDEVP(F1056:F1093)</f>
        <v>0.65458218684529679</v>
      </c>
      <c r="G1099" s="242"/>
      <c r="H1099" s="243">
        <f t="shared" si="34"/>
        <v>0.65458218684529679</v>
      </c>
      <c r="I1099" s="244"/>
      <c r="J1099" s="238" t="s">
        <v>379</v>
      </c>
      <c r="L1099" s="236"/>
    </row>
    <row r="1100" spans="1:12">
      <c r="A1100" s="241"/>
      <c r="B1100" s="245"/>
      <c r="C1100" s="239"/>
      <c r="D1100" s="239"/>
      <c r="E1100" s="242"/>
      <c r="F1100" s="242"/>
      <c r="G1100" s="242"/>
      <c r="H1100" s="243">
        <f t="shared" si="34"/>
        <v>0</v>
      </c>
      <c r="I1100" s="244"/>
      <c r="J1100" s="238" t="s">
        <v>379</v>
      </c>
      <c r="L1100" s="236"/>
    </row>
    <row r="1101" spans="1:12">
      <c r="A1101" s="241"/>
      <c r="B1101" s="245"/>
      <c r="C1101" s="239"/>
      <c r="D1101" s="239"/>
      <c r="E1101" s="242"/>
      <c r="F1101" s="242"/>
      <c r="G1101" s="242"/>
      <c r="H1101" s="243">
        <f t="shared" si="34"/>
        <v>0</v>
      </c>
      <c r="I1101" s="244"/>
      <c r="J1101" s="238" t="s">
        <v>379</v>
      </c>
      <c r="L1101" s="236"/>
    </row>
    <row r="1102" spans="1:12">
      <c r="A1102" s="241"/>
      <c r="B1102" s="245"/>
      <c r="C1102" s="239"/>
      <c r="D1102" s="239"/>
      <c r="E1102" s="242"/>
      <c r="F1102" s="242"/>
      <c r="G1102" s="242"/>
      <c r="H1102" s="243">
        <f t="shared" si="34"/>
        <v>0</v>
      </c>
      <c r="I1102" s="244"/>
      <c r="J1102" s="238" t="s">
        <v>379</v>
      </c>
      <c r="L1102" s="236"/>
    </row>
    <row r="1103" spans="1:12">
      <c r="A1103" s="241"/>
      <c r="B1103" s="245"/>
      <c r="C1103" s="239"/>
      <c r="D1103" s="239"/>
      <c r="E1103" s="242"/>
      <c r="F1103" s="242"/>
      <c r="G1103" s="242"/>
      <c r="H1103" s="243">
        <f t="shared" si="34"/>
        <v>0</v>
      </c>
      <c r="I1103" s="244"/>
      <c r="J1103" s="238" t="s">
        <v>379</v>
      </c>
      <c r="L1103" s="236"/>
    </row>
    <row r="1104" spans="1:12">
      <c r="A1104" s="241"/>
      <c r="B1104" s="245"/>
      <c r="C1104" s="239"/>
      <c r="D1104" s="239"/>
      <c r="E1104" s="242"/>
      <c r="F1104" s="242"/>
      <c r="G1104" s="242"/>
      <c r="H1104" s="243">
        <f t="shared" si="34"/>
        <v>0</v>
      </c>
      <c r="I1104" s="244"/>
      <c r="J1104" s="238" t="s">
        <v>379</v>
      </c>
      <c r="L1104" s="236"/>
    </row>
    <row r="1105" spans="1:12">
      <c r="A1105" s="241"/>
      <c r="B1105" s="245"/>
      <c r="C1105" s="239"/>
      <c r="D1105" s="239"/>
      <c r="E1105" s="242"/>
      <c r="F1105" s="242"/>
      <c r="G1105" s="242"/>
      <c r="H1105" s="243">
        <f t="shared" si="34"/>
        <v>0</v>
      </c>
      <c r="I1105" s="244"/>
      <c r="J1105" s="238" t="s">
        <v>379</v>
      </c>
      <c r="L1105" s="236"/>
    </row>
    <row r="1106" spans="1:12">
      <c r="A1106" s="241"/>
      <c r="B1106" s="245"/>
      <c r="C1106" s="239"/>
      <c r="D1106" s="239"/>
      <c r="E1106" s="242"/>
      <c r="F1106" s="242"/>
      <c r="G1106" s="242"/>
      <c r="H1106" s="243">
        <f t="shared" ref="H1106:H1169" si="35">SUM(E1106:G1106)</f>
        <v>0</v>
      </c>
      <c r="I1106" s="244"/>
      <c r="J1106" s="238" t="s">
        <v>379</v>
      </c>
      <c r="L1106" s="236"/>
    </row>
    <row r="1107" spans="1:12">
      <c r="A1107" s="241"/>
      <c r="B1107" s="245"/>
      <c r="C1107" s="239"/>
      <c r="D1107" s="239"/>
      <c r="E1107" s="242"/>
      <c r="F1107" s="242"/>
      <c r="G1107" s="242"/>
      <c r="H1107" s="243">
        <f t="shared" si="35"/>
        <v>0</v>
      </c>
      <c r="I1107" s="244"/>
      <c r="J1107" s="238" t="s">
        <v>379</v>
      </c>
      <c r="L1107" s="236"/>
    </row>
    <row r="1108" spans="1:12">
      <c r="A1108" s="241"/>
      <c r="B1108" s="245"/>
      <c r="C1108" s="239"/>
      <c r="D1108" s="239"/>
      <c r="E1108" s="242"/>
      <c r="F1108" s="242"/>
      <c r="G1108" s="242"/>
      <c r="H1108" s="243">
        <f t="shared" si="35"/>
        <v>0</v>
      </c>
      <c r="I1108" s="244"/>
      <c r="J1108" s="238" t="s">
        <v>379</v>
      </c>
      <c r="L1108" s="236"/>
    </row>
    <row r="1109" spans="1:12">
      <c r="A1109" s="241"/>
      <c r="B1109" s="245"/>
      <c r="C1109" s="239"/>
      <c r="D1109" s="239"/>
      <c r="E1109" s="242"/>
      <c r="F1109" s="242"/>
      <c r="G1109" s="242"/>
      <c r="H1109" s="243">
        <f t="shared" si="35"/>
        <v>0</v>
      </c>
      <c r="I1109" s="244"/>
      <c r="J1109" s="238" t="s">
        <v>379</v>
      </c>
      <c r="L1109" s="236"/>
    </row>
    <row r="1110" spans="1:12">
      <c r="A1110" s="241"/>
      <c r="B1110" s="245"/>
      <c r="C1110" s="239"/>
      <c r="D1110" s="239"/>
      <c r="E1110" s="242"/>
      <c r="F1110" s="242"/>
      <c r="G1110" s="242"/>
      <c r="H1110" s="243">
        <f t="shared" si="35"/>
        <v>0</v>
      </c>
      <c r="I1110" s="244"/>
      <c r="J1110" s="238" t="s">
        <v>379</v>
      </c>
      <c r="L1110" s="236"/>
    </row>
    <row r="1111" spans="1:12">
      <c r="A1111" s="241"/>
      <c r="B1111" s="245"/>
      <c r="C1111" s="239"/>
      <c r="D1111" s="239"/>
      <c r="E1111" s="242"/>
      <c r="F1111" s="242"/>
      <c r="G1111" s="242"/>
      <c r="H1111" s="243">
        <f t="shared" si="35"/>
        <v>0</v>
      </c>
      <c r="I1111" s="244"/>
      <c r="J1111" s="238" t="s">
        <v>379</v>
      </c>
      <c r="L1111" s="236"/>
    </row>
    <row r="1112" spans="1:12">
      <c r="A1112" s="241"/>
      <c r="B1112" s="245"/>
      <c r="C1112" s="239"/>
      <c r="D1112" s="239"/>
      <c r="E1112" s="242"/>
      <c r="F1112" s="242"/>
      <c r="G1112" s="242"/>
      <c r="H1112" s="243">
        <f t="shared" si="35"/>
        <v>0</v>
      </c>
      <c r="I1112" s="244"/>
      <c r="J1112" s="238" t="s">
        <v>379</v>
      </c>
      <c r="L1112" s="236"/>
    </row>
    <row r="1113" spans="1:12">
      <c r="A1113" s="241"/>
      <c r="B1113" s="245"/>
      <c r="C1113" s="239"/>
      <c r="D1113" s="239"/>
      <c r="E1113" s="242"/>
      <c r="F1113" s="242"/>
      <c r="G1113" s="242"/>
      <c r="H1113" s="243">
        <f t="shared" si="35"/>
        <v>0</v>
      </c>
      <c r="I1113" s="244"/>
      <c r="J1113" s="238" t="s">
        <v>379</v>
      </c>
      <c r="L1113" s="236"/>
    </row>
    <row r="1114" spans="1:12">
      <c r="A1114" s="241"/>
      <c r="B1114" s="245"/>
      <c r="C1114" s="239"/>
      <c r="D1114" s="239"/>
      <c r="E1114" s="242"/>
      <c r="F1114" s="242"/>
      <c r="G1114" s="242"/>
      <c r="H1114" s="243">
        <f t="shared" si="35"/>
        <v>0</v>
      </c>
      <c r="I1114" s="244"/>
      <c r="J1114" s="238" t="s">
        <v>379</v>
      </c>
      <c r="L1114" s="236"/>
    </row>
    <row r="1115" spans="1:12">
      <c r="A1115" s="241"/>
      <c r="B1115" s="245"/>
      <c r="C1115" s="239"/>
      <c r="D1115" s="239"/>
      <c r="E1115" s="242"/>
      <c r="F1115" s="242"/>
      <c r="G1115" s="242"/>
      <c r="H1115" s="243">
        <f t="shared" si="35"/>
        <v>0</v>
      </c>
      <c r="I1115" s="244"/>
      <c r="J1115" s="238" t="s">
        <v>379</v>
      </c>
      <c r="L1115" s="236"/>
    </row>
    <row r="1116" spans="1:12">
      <c r="A1116" s="241"/>
      <c r="B1116" s="245"/>
      <c r="C1116" s="239"/>
      <c r="D1116" s="239"/>
      <c r="E1116" s="242"/>
      <c r="F1116" s="242"/>
      <c r="G1116" s="242"/>
      <c r="H1116" s="243">
        <f t="shared" si="35"/>
        <v>0</v>
      </c>
      <c r="I1116" s="244"/>
      <c r="J1116" s="238" t="s">
        <v>379</v>
      </c>
      <c r="L1116" s="236"/>
    </row>
    <row r="1117" spans="1:12">
      <c r="A1117" s="241"/>
      <c r="B1117" s="245"/>
      <c r="C1117" s="239"/>
      <c r="D1117" s="239"/>
      <c r="E1117" s="242"/>
      <c r="F1117" s="242"/>
      <c r="G1117" s="242"/>
      <c r="H1117" s="243">
        <f t="shared" si="35"/>
        <v>0</v>
      </c>
      <c r="I1117" s="244"/>
      <c r="J1117" s="238" t="s">
        <v>379</v>
      </c>
      <c r="L1117" s="236"/>
    </row>
    <row r="1118" spans="1:12">
      <c r="A1118" s="241"/>
      <c r="B1118" s="245"/>
      <c r="C1118" s="239"/>
      <c r="D1118" s="239"/>
      <c r="E1118" s="242"/>
      <c r="F1118" s="242"/>
      <c r="G1118" s="242"/>
      <c r="H1118" s="243">
        <f t="shared" si="35"/>
        <v>0</v>
      </c>
      <c r="I1118" s="244"/>
      <c r="J1118" s="238" t="s">
        <v>379</v>
      </c>
      <c r="L1118" s="236"/>
    </row>
    <row r="1119" spans="1:12">
      <c r="A1119" s="241"/>
      <c r="B1119" s="245"/>
      <c r="C1119" s="239"/>
      <c r="D1119" s="239"/>
      <c r="E1119" s="242"/>
      <c r="F1119" s="242"/>
      <c r="G1119" s="242"/>
      <c r="H1119" s="243">
        <f t="shared" si="35"/>
        <v>0</v>
      </c>
      <c r="I1119" s="244"/>
      <c r="J1119" s="238" t="s">
        <v>379</v>
      </c>
      <c r="L1119" s="236"/>
    </row>
    <row r="1120" spans="1:12">
      <c r="A1120" s="241"/>
      <c r="B1120" s="245"/>
      <c r="C1120" s="239"/>
      <c r="D1120" s="239"/>
      <c r="E1120" s="242"/>
      <c r="F1120" s="242"/>
      <c r="G1120" s="242"/>
      <c r="H1120" s="243">
        <f t="shared" si="35"/>
        <v>0</v>
      </c>
      <c r="I1120" s="244"/>
      <c r="J1120" s="238" t="s">
        <v>379</v>
      </c>
      <c r="L1120" s="236"/>
    </row>
    <row r="1121" spans="1:12">
      <c r="A1121" s="241"/>
      <c r="B1121" s="245"/>
      <c r="C1121" s="239"/>
      <c r="D1121" s="239"/>
      <c r="E1121" s="242"/>
      <c r="F1121" s="242"/>
      <c r="G1121" s="242"/>
      <c r="H1121" s="243">
        <f t="shared" si="35"/>
        <v>0</v>
      </c>
      <c r="I1121" s="244"/>
      <c r="J1121" s="238" t="s">
        <v>379</v>
      </c>
      <c r="L1121" s="236"/>
    </row>
    <row r="1122" spans="1:12">
      <c r="A1122" s="241"/>
      <c r="B1122" s="245"/>
      <c r="C1122" s="239"/>
      <c r="D1122" s="239"/>
      <c r="E1122" s="242"/>
      <c r="F1122" s="242"/>
      <c r="G1122" s="242"/>
      <c r="H1122" s="243">
        <f t="shared" si="35"/>
        <v>0</v>
      </c>
      <c r="I1122" s="244"/>
      <c r="J1122" s="238" t="s">
        <v>379</v>
      </c>
      <c r="L1122" s="236"/>
    </row>
    <row r="1123" spans="1:12">
      <c r="A1123" s="241"/>
      <c r="B1123" s="245"/>
      <c r="C1123" s="239"/>
      <c r="D1123" s="239"/>
      <c r="E1123" s="242"/>
      <c r="F1123" s="242"/>
      <c r="G1123" s="242"/>
      <c r="H1123" s="243">
        <f t="shared" si="35"/>
        <v>0</v>
      </c>
      <c r="I1123" s="244"/>
      <c r="J1123" s="238" t="s">
        <v>379</v>
      </c>
      <c r="L1123" s="236"/>
    </row>
    <row r="1124" spans="1:12">
      <c r="A1124" s="241"/>
      <c r="B1124" s="245"/>
      <c r="C1124" s="239"/>
      <c r="D1124" s="239"/>
      <c r="E1124" s="242"/>
      <c r="F1124" s="242"/>
      <c r="G1124" s="242"/>
      <c r="H1124" s="243">
        <f t="shared" si="35"/>
        <v>0</v>
      </c>
      <c r="I1124" s="244"/>
      <c r="J1124" s="238" t="s">
        <v>379</v>
      </c>
      <c r="L1124" s="236"/>
    </row>
    <row r="1125" spans="1:12">
      <c r="A1125" s="241"/>
      <c r="B1125" s="245"/>
      <c r="C1125" s="239"/>
      <c r="D1125" s="239"/>
      <c r="E1125" s="242"/>
      <c r="F1125" s="242"/>
      <c r="G1125" s="242"/>
      <c r="H1125" s="243">
        <f t="shared" si="35"/>
        <v>0</v>
      </c>
      <c r="I1125" s="244"/>
      <c r="J1125" s="238" t="s">
        <v>379</v>
      </c>
      <c r="L1125" s="236"/>
    </row>
    <row r="1126" spans="1:12">
      <c r="A1126" s="241"/>
      <c r="B1126" s="245"/>
      <c r="C1126" s="239"/>
      <c r="D1126" s="239"/>
      <c r="E1126" s="242"/>
      <c r="F1126" s="242"/>
      <c r="G1126" s="242"/>
      <c r="H1126" s="243">
        <f t="shared" si="35"/>
        <v>0</v>
      </c>
      <c r="I1126" s="244"/>
      <c r="J1126" s="238" t="s">
        <v>379</v>
      </c>
      <c r="L1126" s="236"/>
    </row>
    <row r="1127" spans="1:12">
      <c r="A1127" s="241"/>
      <c r="B1127" s="245"/>
      <c r="C1127" s="239"/>
      <c r="D1127" s="239"/>
      <c r="E1127" s="242"/>
      <c r="F1127" s="242"/>
      <c r="G1127" s="242"/>
      <c r="H1127" s="243">
        <f t="shared" si="35"/>
        <v>0</v>
      </c>
      <c r="I1127" s="244"/>
      <c r="J1127" s="238" t="s">
        <v>379</v>
      </c>
      <c r="L1127" s="236"/>
    </row>
    <row r="1128" spans="1:12">
      <c r="A1128" s="241"/>
      <c r="B1128" s="245"/>
      <c r="C1128" s="239"/>
      <c r="D1128" s="239"/>
      <c r="E1128" s="242"/>
      <c r="F1128" s="242"/>
      <c r="G1128" s="242"/>
      <c r="H1128" s="243">
        <f t="shared" si="35"/>
        <v>0</v>
      </c>
      <c r="I1128" s="244"/>
      <c r="J1128" s="238" t="s">
        <v>379</v>
      </c>
      <c r="L1128" s="236"/>
    </row>
    <row r="1129" spans="1:12">
      <c r="A1129" s="241"/>
      <c r="B1129" s="245"/>
      <c r="C1129" s="239"/>
      <c r="D1129" s="239"/>
      <c r="E1129" s="242"/>
      <c r="F1129" s="242"/>
      <c r="G1129" s="242"/>
      <c r="H1129" s="243">
        <f t="shared" si="35"/>
        <v>0</v>
      </c>
      <c r="I1129" s="244"/>
      <c r="J1129" s="238" t="s">
        <v>379</v>
      </c>
      <c r="L1129" s="236"/>
    </row>
    <row r="1130" spans="1:12">
      <c r="A1130" s="241"/>
      <c r="B1130" s="245"/>
      <c r="C1130" s="239"/>
      <c r="D1130" s="239"/>
      <c r="E1130" s="242"/>
      <c r="F1130" s="242"/>
      <c r="G1130" s="242"/>
      <c r="H1130" s="243">
        <f t="shared" si="35"/>
        <v>0</v>
      </c>
      <c r="I1130" s="244"/>
      <c r="J1130" s="238" t="s">
        <v>379</v>
      </c>
      <c r="L1130" s="236"/>
    </row>
    <row r="1131" spans="1:12">
      <c r="A1131" s="241"/>
      <c r="B1131" s="245"/>
      <c r="C1131" s="239"/>
      <c r="D1131" s="239"/>
      <c r="E1131" s="242"/>
      <c r="F1131" s="242"/>
      <c r="G1131" s="242"/>
      <c r="H1131" s="243">
        <f t="shared" si="35"/>
        <v>0</v>
      </c>
      <c r="I1131" s="244"/>
      <c r="J1131" s="238" t="s">
        <v>379</v>
      </c>
      <c r="L1131" s="236"/>
    </row>
    <row r="1132" spans="1:12">
      <c r="A1132" s="241"/>
      <c r="B1132" s="245"/>
      <c r="C1132" s="239"/>
      <c r="D1132" s="239"/>
      <c r="E1132" s="242"/>
      <c r="F1132" s="242"/>
      <c r="G1132" s="242"/>
      <c r="H1132" s="243">
        <f t="shared" si="35"/>
        <v>0</v>
      </c>
      <c r="I1132" s="244"/>
      <c r="J1132" s="238" t="s">
        <v>379</v>
      </c>
      <c r="L1132" s="236"/>
    </row>
    <row r="1133" spans="1:12">
      <c r="A1133" s="241"/>
      <c r="B1133" s="245"/>
      <c r="C1133" s="239"/>
      <c r="D1133" s="239"/>
      <c r="E1133" s="242"/>
      <c r="F1133" s="242"/>
      <c r="G1133" s="242"/>
      <c r="H1133" s="243">
        <f t="shared" si="35"/>
        <v>0</v>
      </c>
      <c r="I1133" s="244"/>
      <c r="J1133" s="238" t="s">
        <v>379</v>
      </c>
      <c r="L1133" s="236"/>
    </row>
    <row r="1134" spans="1:12">
      <c r="A1134" s="241"/>
      <c r="B1134" s="245"/>
      <c r="C1134" s="239"/>
      <c r="D1134" s="239"/>
      <c r="E1134" s="242"/>
      <c r="F1134" s="242"/>
      <c r="G1134" s="242"/>
      <c r="H1134" s="243">
        <f t="shared" si="35"/>
        <v>0</v>
      </c>
      <c r="I1134" s="244"/>
      <c r="J1134" s="238" t="s">
        <v>379</v>
      </c>
      <c r="L1134" s="236"/>
    </row>
    <row r="1135" spans="1:12">
      <c r="A1135" s="241"/>
      <c r="B1135" s="245"/>
      <c r="C1135" s="239"/>
      <c r="D1135" s="239"/>
      <c r="E1135" s="242"/>
      <c r="F1135" s="242"/>
      <c r="G1135" s="242"/>
      <c r="H1135" s="243">
        <f t="shared" si="35"/>
        <v>0</v>
      </c>
      <c r="I1135" s="244"/>
      <c r="J1135" s="238" t="s">
        <v>379</v>
      </c>
      <c r="L1135" s="236"/>
    </row>
    <row r="1136" spans="1:12">
      <c r="A1136" s="241"/>
      <c r="B1136" s="245"/>
      <c r="C1136" s="239"/>
      <c r="D1136" s="239"/>
      <c r="E1136" s="242"/>
      <c r="F1136" s="242"/>
      <c r="G1136" s="242"/>
      <c r="H1136" s="243">
        <f t="shared" si="35"/>
        <v>0</v>
      </c>
      <c r="I1136" s="244"/>
      <c r="J1136" s="238" t="s">
        <v>379</v>
      </c>
      <c r="L1136" s="236"/>
    </row>
    <row r="1137" spans="1:12">
      <c r="A1137" s="241"/>
      <c r="B1137" s="245"/>
      <c r="C1137" s="239"/>
      <c r="D1137" s="239"/>
      <c r="E1137" s="242"/>
      <c r="F1137" s="242"/>
      <c r="G1137" s="242"/>
      <c r="H1137" s="243">
        <f t="shared" si="35"/>
        <v>0</v>
      </c>
      <c r="I1137" s="244"/>
      <c r="J1137" s="238" t="s">
        <v>379</v>
      </c>
      <c r="L1137" s="236"/>
    </row>
    <row r="1138" spans="1:12">
      <c r="A1138" s="241"/>
      <c r="B1138" s="245"/>
      <c r="C1138" s="239"/>
      <c r="D1138" s="239"/>
      <c r="E1138" s="242"/>
      <c r="F1138" s="242"/>
      <c r="G1138" s="242"/>
      <c r="H1138" s="243">
        <f t="shared" si="35"/>
        <v>0</v>
      </c>
      <c r="I1138" s="244"/>
      <c r="J1138" s="238" t="s">
        <v>379</v>
      </c>
      <c r="L1138" s="236"/>
    </row>
    <row r="1139" spans="1:12">
      <c r="A1139" s="241"/>
      <c r="B1139" s="245"/>
      <c r="C1139" s="239"/>
      <c r="D1139" s="239"/>
      <c r="E1139" s="242"/>
      <c r="F1139" s="242"/>
      <c r="G1139" s="242"/>
      <c r="H1139" s="243">
        <f t="shared" si="35"/>
        <v>0</v>
      </c>
      <c r="I1139" s="244"/>
      <c r="J1139" s="238" t="s">
        <v>379</v>
      </c>
      <c r="L1139" s="236"/>
    </row>
    <row r="1140" spans="1:12">
      <c r="A1140" s="241"/>
      <c r="B1140" s="245"/>
      <c r="C1140" s="239"/>
      <c r="D1140" s="239"/>
      <c r="E1140" s="242"/>
      <c r="F1140" s="242"/>
      <c r="G1140" s="242"/>
      <c r="H1140" s="243">
        <f t="shared" si="35"/>
        <v>0</v>
      </c>
      <c r="I1140" s="244"/>
      <c r="J1140" s="238" t="s">
        <v>379</v>
      </c>
      <c r="L1140" s="236"/>
    </row>
    <row r="1141" spans="1:12">
      <c r="A1141" s="241"/>
      <c r="B1141" s="245"/>
      <c r="C1141" s="239"/>
      <c r="D1141" s="239"/>
      <c r="E1141" s="242"/>
      <c r="F1141" s="242"/>
      <c r="G1141" s="242"/>
      <c r="H1141" s="243">
        <f t="shared" si="35"/>
        <v>0</v>
      </c>
      <c r="I1141" s="244"/>
      <c r="J1141" s="238" t="s">
        <v>379</v>
      </c>
      <c r="L1141" s="236"/>
    </row>
    <row r="1142" spans="1:12">
      <c r="A1142" s="241"/>
      <c r="B1142" s="245"/>
      <c r="C1142" s="239"/>
      <c r="D1142" s="239"/>
      <c r="E1142" s="242"/>
      <c r="F1142" s="242"/>
      <c r="G1142" s="242"/>
      <c r="H1142" s="243">
        <f t="shared" si="35"/>
        <v>0</v>
      </c>
      <c r="I1142" s="244"/>
      <c r="J1142" s="238" t="s">
        <v>379</v>
      </c>
      <c r="L1142" s="236"/>
    </row>
    <row r="1143" spans="1:12">
      <c r="A1143" s="241"/>
      <c r="B1143" s="245"/>
      <c r="C1143" s="239"/>
      <c r="D1143" s="239"/>
      <c r="E1143" s="242"/>
      <c r="F1143" s="242"/>
      <c r="G1143" s="242"/>
      <c r="H1143" s="243">
        <f t="shared" si="35"/>
        <v>0</v>
      </c>
      <c r="I1143" s="244"/>
      <c r="J1143" s="238" t="s">
        <v>379</v>
      </c>
      <c r="L1143" s="236"/>
    </row>
    <row r="1144" spans="1:12">
      <c r="A1144" s="241"/>
      <c r="B1144" s="245"/>
      <c r="C1144" s="239"/>
      <c r="D1144" s="239"/>
      <c r="E1144" s="242"/>
      <c r="F1144" s="242"/>
      <c r="G1144" s="242"/>
      <c r="H1144" s="243">
        <f t="shared" si="35"/>
        <v>0</v>
      </c>
      <c r="I1144" s="244"/>
      <c r="J1144" s="238" t="s">
        <v>379</v>
      </c>
      <c r="L1144" s="236"/>
    </row>
    <row r="1145" spans="1:12">
      <c r="A1145" s="241"/>
      <c r="B1145" s="245"/>
      <c r="C1145" s="239"/>
      <c r="D1145" s="239"/>
      <c r="E1145" s="242"/>
      <c r="F1145" s="242"/>
      <c r="G1145" s="242"/>
      <c r="H1145" s="243">
        <f t="shared" si="35"/>
        <v>0</v>
      </c>
      <c r="I1145" s="244"/>
      <c r="J1145" s="238" t="s">
        <v>379</v>
      </c>
      <c r="L1145" s="236"/>
    </row>
    <row r="1146" spans="1:12">
      <c r="A1146" s="241"/>
      <c r="B1146" s="245"/>
      <c r="C1146" s="239"/>
      <c r="D1146" s="239"/>
      <c r="E1146" s="242"/>
      <c r="F1146" s="242"/>
      <c r="G1146" s="242"/>
      <c r="H1146" s="243">
        <f t="shared" si="35"/>
        <v>0</v>
      </c>
      <c r="I1146" s="244"/>
      <c r="J1146" s="238" t="s">
        <v>379</v>
      </c>
      <c r="L1146" s="236"/>
    </row>
    <row r="1147" spans="1:12">
      <c r="A1147" s="241"/>
      <c r="B1147" s="245"/>
      <c r="C1147" s="239"/>
      <c r="D1147" s="239"/>
      <c r="E1147" s="242"/>
      <c r="F1147" s="242"/>
      <c r="G1147" s="242"/>
      <c r="H1147" s="243">
        <f t="shared" si="35"/>
        <v>0</v>
      </c>
      <c r="I1147" s="244"/>
      <c r="J1147" s="238" t="s">
        <v>379</v>
      </c>
      <c r="L1147" s="236"/>
    </row>
    <row r="1148" spans="1:12">
      <c r="A1148" s="241"/>
      <c r="B1148" s="245"/>
      <c r="C1148" s="239"/>
      <c r="D1148" s="239"/>
      <c r="E1148" s="242"/>
      <c r="F1148" s="242"/>
      <c r="G1148" s="242"/>
      <c r="H1148" s="243">
        <f t="shared" si="35"/>
        <v>0</v>
      </c>
      <c r="I1148" s="244"/>
      <c r="J1148" s="238" t="s">
        <v>379</v>
      </c>
      <c r="L1148" s="236"/>
    </row>
    <row r="1149" spans="1:12">
      <c r="A1149" s="241"/>
      <c r="B1149" s="245"/>
      <c r="C1149" s="239"/>
      <c r="D1149" s="239"/>
      <c r="E1149" s="242"/>
      <c r="F1149" s="242"/>
      <c r="G1149" s="242"/>
      <c r="H1149" s="243">
        <f t="shared" si="35"/>
        <v>0</v>
      </c>
      <c r="I1149" s="244"/>
      <c r="J1149" s="238" t="s">
        <v>379</v>
      </c>
      <c r="L1149" s="236"/>
    </row>
    <row r="1150" spans="1:12">
      <c r="A1150" s="241"/>
      <c r="B1150" s="245"/>
      <c r="C1150" s="239"/>
      <c r="D1150" s="239"/>
      <c r="E1150" s="242"/>
      <c r="F1150" s="242"/>
      <c r="G1150" s="242"/>
      <c r="H1150" s="243">
        <f t="shared" si="35"/>
        <v>0</v>
      </c>
      <c r="I1150" s="244"/>
      <c r="J1150" s="238" t="s">
        <v>379</v>
      </c>
      <c r="L1150" s="236"/>
    </row>
    <row r="1151" spans="1:12">
      <c r="A1151" s="241"/>
      <c r="B1151" s="245"/>
      <c r="C1151" s="239"/>
      <c r="D1151" s="239"/>
      <c r="E1151" s="242"/>
      <c r="F1151" s="242"/>
      <c r="G1151" s="242"/>
      <c r="H1151" s="243">
        <f t="shared" si="35"/>
        <v>0</v>
      </c>
      <c r="I1151" s="244"/>
      <c r="J1151" s="238" t="s">
        <v>379</v>
      </c>
      <c r="L1151" s="236"/>
    </row>
    <row r="1152" spans="1:12">
      <c r="A1152" s="241"/>
      <c r="B1152" s="245"/>
      <c r="C1152" s="239"/>
      <c r="D1152" s="239"/>
      <c r="E1152" s="242"/>
      <c r="F1152" s="242"/>
      <c r="G1152" s="242"/>
      <c r="H1152" s="243">
        <f t="shared" si="35"/>
        <v>0</v>
      </c>
      <c r="I1152" s="244"/>
      <c r="J1152" s="238" t="s">
        <v>379</v>
      </c>
      <c r="L1152" s="236"/>
    </row>
    <row r="1153" spans="1:12">
      <c r="A1153" s="241"/>
      <c r="B1153" s="245"/>
      <c r="C1153" s="239"/>
      <c r="D1153" s="239"/>
      <c r="E1153" s="242"/>
      <c r="F1153" s="242"/>
      <c r="G1153" s="242"/>
      <c r="H1153" s="243">
        <f t="shared" si="35"/>
        <v>0</v>
      </c>
      <c r="I1153" s="244"/>
      <c r="J1153" s="238" t="s">
        <v>379</v>
      </c>
      <c r="L1153" s="236"/>
    </row>
    <row r="1154" spans="1:12">
      <c r="A1154" s="241"/>
      <c r="B1154" s="245"/>
      <c r="C1154" s="239"/>
      <c r="D1154" s="239"/>
      <c r="E1154" s="242"/>
      <c r="F1154" s="242"/>
      <c r="G1154" s="242"/>
      <c r="H1154" s="243">
        <f t="shared" si="35"/>
        <v>0</v>
      </c>
      <c r="I1154" s="244"/>
      <c r="J1154" s="238" t="s">
        <v>379</v>
      </c>
      <c r="L1154" s="236"/>
    </row>
    <row r="1155" spans="1:12">
      <c r="A1155" s="241"/>
      <c r="B1155" s="245"/>
      <c r="C1155" s="239"/>
      <c r="D1155" s="239"/>
      <c r="E1155" s="242"/>
      <c r="F1155" s="242"/>
      <c r="G1155" s="242"/>
      <c r="H1155" s="243">
        <f t="shared" si="35"/>
        <v>0</v>
      </c>
      <c r="I1155" s="244"/>
      <c r="J1155" s="238" t="s">
        <v>379</v>
      </c>
      <c r="L1155" s="236"/>
    </row>
    <row r="1156" spans="1:12">
      <c r="A1156" s="241"/>
      <c r="B1156" s="245"/>
      <c r="C1156" s="239"/>
      <c r="D1156" s="239"/>
      <c r="E1156" s="242"/>
      <c r="F1156" s="242"/>
      <c r="G1156" s="242"/>
      <c r="H1156" s="243">
        <f t="shared" si="35"/>
        <v>0</v>
      </c>
      <c r="I1156" s="244"/>
      <c r="J1156" s="238" t="s">
        <v>379</v>
      </c>
      <c r="L1156" s="236"/>
    </row>
    <row r="1157" spans="1:12">
      <c r="A1157" s="241"/>
      <c r="B1157" s="245"/>
      <c r="C1157" s="239"/>
      <c r="D1157" s="239"/>
      <c r="E1157" s="242"/>
      <c r="F1157" s="242"/>
      <c r="G1157" s="242"/>
      <c r="H1157" s="243">
        <f t="shared" si="35"/>
        <v>0</v>
      </c>
      <c r="I1157" s="244"/>
      <c r="J1157" s="238" t="s">
        <v>379</v>
      </c>
      <c r="L1157" s="236"/>
    </row>
    <row r="1158" spans="1:12">
      <c r="A1158" s="241"/>
      <c r="B1158" s="245"/>
      <c r="C1158" s="239"/>
      <c r="D1158" s="239"/>
      <c r="E1158" s="242"/>
      <c r="F1158" s="242"/>
      <c r="G1158" s="242"/>
      <c r="H1158" s="243">
        <f t="shared" si="35"/>
        <v>0</v>
      </c>
      <c r="I1158" s="244"/>
      <c r="J1158" s="238" t="s">
        <v>379</v>
      </c>
      <c r="L1158" s="236"/>
    </row>
    <row r="1159" spans="1:12">
      <c r="A1159" s="241"/>
      <c r="B1159" s="245"/>
      <c r="C1159" s="239"/>
      <c r="D1159" s="239"/>
      <c r="E1159" s="242"/>
      <c r="F1159" s="242"/>
      <c r="G1159" s="242"/>
      <c r="H1159" s="243">
        <f t="shared" si="35"/>
        <v>0</v>
      </c>
      <c r="I1159" s="244"/>
      <c r="J1159" s="238" t="s">
        <v>379</v>
      </c>
      <c r="L1159" s="236"/>
    </row>
    <row r="1160" spans="1:12">
      <c r="A1160" s="241"/>
      <c r="B1160" s="245"/>
      <c r="C1160" s="239"/>
      <c r="D1160" s="239"/>
      <c r="E1160" s="242"/>
      <c r="F1160" s="242"/>
      <c r="G1160" s="242"/>
      <c r="H1160" s="243">
        <f t="shared" si="35"/>
        <v>0</v>
      </c>
      <c r="I1160" s="244"/>
      <c r="J1160" s="238" t="s">
        <v>379</v>
      </c>
      <c r="L1160" s="236"/>
    </row>
    <row r="1161" spans="1:12">
      <c r="A1161" s="241"/>
      <c r="B1161" s="245"/>
      <c r="C1161" s="239"/>
      <c r="D1161" s="239"/>
      <c r="E1161" s="242"/>
      <c r="F1161" s="242"/>
      <c r="G1161" s="242"/>
      <c r="H1161" s="243">
        <f t="shared" si="35"/>
        <v>0</v>
      </c>
      <c r="I1161" s="244"/>
      <c r="J1161" s="238" t="s">
        <v>379</v>
      </c>
      <c r="L1161" s="236"/>
    </row>
    <row r="1162" spans="1:12">
      <c r="A1162" s="241"/>
      <c r="B1162" s="245"/>
      <c r="C1162" s="239"/>
      <c r="D1162" s="239"/>
      <c r="E1162" s="242"/>
      <c r="F1162" s="242"/>
      <c r="G1162" s="242"/>
      <c r="H1162" s="243">
        <f t="shared" si="35"/>
        <v>0</v>
      </c>
      <c r="I1162" s="244"/>
      <c r="J1162" s="238" t="s">
        <v>379</v>
      </c>
      <c r="L1162" s="236"/>
    </row>
    <row r="1163" spans="1:12">
      <c r="A1163" s="241"/>
      <c r="B1163" s="245"/>
      <c r="C1163" s="239"/>
      <c r="D1163" s="239"/>
      <c r="E1163" s="242"/>
      <c r="F1163" s="242"/>
      <c r="G1163" s="242"/>
      <c r="H1163" s="243">
        <f t="shared" si="35"/>
        <v>0</v>
      </c>
      <c r="I1163" s="244"/>
      <c r="J1163" s="238" t="s">
        <v>379</v>
      </c>
      <c r="L1163" s="236"/>
    </row>
    <row r="1164" spans="1:12">
      <c r="A1164" s="241"/>
      <c r="B1164" s="245"/>
      <c r="C1164" s="239"/>
      <c r="D1164" s="239"/>
      <c r="E1164" s="242"/>
      <c r="F1164" s="242"/>
      <c r="G1164" s="242"/>
      <c r="H1164" s="243">
        <f t="shared" si="35"/>
        <v>0</v>
      </c>
      <c r="I1164" s="244"/>
      <c r="J1164" s="238" t="s">
        <v>379</v>
      </c>
      <c r="L1164" s="236"/>
    </row>
    <row r="1165" spans="1:12">
      <c r="A1165" s="241"/>
      <c r="B1165" s="245"/>
      <c r="C1165" s="239"/>
      <c r="D1165" s="239"/>
      <c r="E1165" s="242"/>
      <c r="F1165" s="242"/>
      <c r="G1165" s="242"/>
      <c r="H1165" s="243">
        <f t="shared" si="35"/>
        <v>0</v>
      </c>
      <c r="I1165" s="244"/>
      <c r="J1165" s="238" t="s">
        <v>379</v>
      </c>
      <c r="L1165" s="236"/>
    </row>
    <row r="1166" spans="1:12">
      <c r="A1166" s="241"/>
      <c r="B1166" s="245"/>
      <c r="C1166" s="239"/>
      <c r="D1166" s="239"/>
      <c r="E1166" s="242"/>
      <c r="F1166" s="242"/>
      <c r="G1166" s="242"/>
      <c r="H1166" s="243">
        <f t="shared" si="35"/>
        <v>0</v>
      </c>
      <c r="I1166" s="244"/>
      <c r="J1166" s="238" t="s">
        <v>379</v>
      </c>
      <c r="L1166" s="236"/>
    </row>
    <row r="1167" spans="1:12">
      <c r="A1167" s="241"/>
      <c r="B1167" s="245"/>
      <c r="C1167" s="239"/>
      <c r="D1167" s="239"/>
      <c r="E1167" s="242"/>
      <c r="F1167" s="242"/>
      <c r="G1167" s="242"/>
      <c r="H1167" s="243">
        <f t="shared" si="35"/>
        <v>0</v>
      </c>
      <c r="I1167" s="244"/>
      <c r="J1167" s="238" t="s">
        <v>379</v>
      </c>
      <c r="L1167" s="236"/>
    </row>
    <row r="1168" spans="1:12">
      <c r="A1168" s="241"/>
      <c r="B1168" s="245"/>
      <c r="C1168" s="239"/>
      <c r="D1168" s="239"/>
      <c r="E1168" s="242"/>
      <c r="F1168" s="242"/>
      <c r="G1168" s="242"/>
      <c r="H1168" s="243">
        <f t="shared" si="35"/>
        <v>0</v>
      </c>
      <c r="I1168" s="244"/>
      <c r="J1168" s="238" t="s">
        <v>379</v>
      </c>
      <c r="L1168" s="236"/>
    </row>
    <row r="1169" spans="1:12">
      <c r="A1169" s="241"/>
      <c r="B1169" s="245"/>
      <c r="C1169" s="239"/>
      <c r="D1169" s="239"/>
      <c r="E1169" s="242"/>
      <c r="F1169" s="242"/>
      <c r="G1169" s="242"/>
      <c r="H1169" s="243">
        <f t="shared" si="35"/>
        <v>0</v>
      </c>
      <c r="I1169" s="244"/>
      <c r="J1169" s="238" t="s">
        <v>379</v>
      </c>
      <c r="L1169" s="236"/>
    </row>
    <row r="1170" spans="1:12">
      <c r="A1170" s="241"/>
      <c r="B1170" s="245"/>
      <c r="C1170" s="239"/>
      <c r="D1170" s="239"/>
      <c r="E1170" s="242"/>
      <c r="F1170" s="242"/>
      <c r="G1170" s="242"/>
      <c r="H1170" s="243">
        <f t="shared" ref="H1170:H1233" si="36">SUM(E1170:G1170)</f>
        <v>0</v>
      </c>
      <c r="I1170" s="244"/>
      <c r="J1170" s="238" t="s">
        <v>379</v>
      </c>
      <c r="L1170" s="236"/>
    </row>
    <row r="1171" spans="1:12">
      <c r="A1171" s="241"/>
      <c r="B1171" s="245"/>
      <c r="C1171" s="239"/>
      <c r="D1171" s="239"/>
      <c r="E1171" s="242"/>
      <c r="F1171" s="242"/>
      <c r="G1171" s="242"/>
      <c r="H1171" s="243">
        <f t="shared" si="36"/>
        <v>0</v>
      </c>
      <c r="I1171" s="244"/>
      <c r="J1171" s="238" t="s">
        <v>379</v>
      </c>
      <c r="L1171" s="236"/>
    </row>
    <row r="1172" spans="1:12">
      <c r="A1172" s="241"/>
      <c r="B1172" s="245"/>
      <c r="C1172" s="239"/>
      <c r="D1172" s="239"/>
      <c r="E1172" s="242"/>
      <c r="F1172" s="242"/>
      <c r="G1172" s="242"/>
      <c r="H1172" s="243">
        <f t="shared" si="36"/>
        <v>0</v>
      </c>
      <c r="I1172" s="244"/>
      <c r="J1172" s="238" t="s">
        <v>379</v>
      </c>
      <c r="L1172" s="236"/>
    </row>
    <row r="1173" spans="1:12">
      <c r="A1173" s="241"/>
      <c r="B1173" s="245"/>
      <c r="C1173" s="239"/>
      <c r="D1173" s="239"/>
      <c r="E1173" s="242"/>
      <c r="F1173" s="242"/>
      <c r="G1173" s="242"/>
      <c r="H1173" s="243">
        <f t="shared" si="36"/>
        <v>0</v>
      </c>
      <c r="I1173" s="244"/>
      <c r="J1173" s="238" t="s">
        <v>379</v>
      </c>
      <c r="L1173" s="236"/>
    </row>
    <row r="1174" spans="1:12">
      <c r="A1174" s="241"/>
      <c r="B1174" s="245"/>
      <c r="C1174" s="239"/>
      <c r="D1174" s="239"/>
      <c r="E1174" s="242"/>
      <c r="F1174" s="242"/>
      <c r="G1174" s="242"/>
      <c r="H1174" s="243">
        <f t="shared" si="36"/>
        <v>0</v>
      </c>
      <c r="I1174" s="244"/>
      <c r="J1174" s="238" t="s">
        <v>379</v>
      </c>
      <c r="L1174" s="236"/>
    </row>
    <row r="1175" spans="1:12">
      <c r="A1175" s="241"/>
      <c r="B1175" s="245"/>
      <c r="C1175" s="239"/>
      <c r="D1175" s="239"/>
      <c r="E1175" s="242"/>
      <c r="F1175" s="242"/>
      <c r="G1175" s="242"/>
      <c r="H1175" s="243">
        <f t="shared" si="36"/>
        <v>0</v>
      </c>
      <c r="I1175" s="244"/>
      <c r="J1175" s="238" t="s">
        <v>379</v>
      </c>
      <c r="L1175" s="236"/>
    </row>
    <row r="1176" spans="1:12">
      <c r="A1176" s="241"/>
      <c r="B1176" s="245"/>
      <c r="C1176" s="239"/>
      <c r="D1176" s="239"/>
      <c r="E1176" s="242"/>
      <c r="F1176" s="242"/>
      <c r="G1176" s="242"/>
      <c r="H1176" s="243">
        <f t="shared" si="36"/>
        <v>0</v>
      </c>
      <c r="I1176" s="244"/>
      <c r="J1176" s="238" t="s">
        <v>379</v>
      </c>
      <c r="L1176" s="236"/>
    </row>
    <row r="1177" spans="1:12">
      <c r="A1177" s="241"/>
      <c r="B1177" s="245"/>
      <c r="C1177" s="239"/>
      <c r="D1177" s="239"/>
      <c r="E1177" s="242"/>
      <c r="F1177" s="242"/>
      <c r="G1177" s="242"/>
      <c r="H1177" s="243">
        <f t="shared" si="36"/>
        <v>0</v>
      </c>
      <c r="I1177" s="244"/>
      <c r="J1177" s="238" t="s">
        <v>379</v>
      </c>
      <c r="L1177" s="236"/>
    </row>
    <row r="1178" spans="1:12">
      <c r="A1178" s="241"/>
      <c r="B1178" s="245"/>
      <c r="C1178" s="239"/>
      <c r="D1178" s="239"/>
      <c r="E1178" s="242"/>
      <c r="F1178" s="242"/>
      <c r="G1178" s="242"/>
      <c r="H1178" s="243">
        <f t="shared" si="36"/>
        <v>0</v>
      </c>
      <c r="I1178" s="244"/>
      <c r="J1178" s="238" t="s">
        <v>379</v>
      </c>
      <c r="L1178" s="236"/>
    </row>
    <row r="1179" spans="1:12">
      <c r="A1179" s="241"/>
      <c r="B1179" s="245"/>
      <c r="C1179" s="239"/>
      <c r="D1179" s="239"/>
      <c r="E1179" s="242"/>
      <c r="F1179" s="242"/>
      <c r="G1179" s="242"/>
      <c r="H1179" s="243">
        <f t="shared" si="36"/>
        <v>0</v>
      </c>
      <c r="I1179" s="244"/>
      <c r="J1179" s="238" t="s">
        <v>379</v>
      </c>
      <c r="L1179" s="236"/>
    </row>
    <row r="1180" spans="1:12">
      <c r="A1180" s="241"/>
      <c r="B1180" s="245"/>
      <c r="C1180" s="239"/>
      <c r="D1180" s="239"/>
      <c r="E1180" s="242"/>
      <c r="F1180" s="242"/>
      <c r="G1180" s="242"/>
      <c r="H1180" s="243">
        <f t="shared" si="36"/>
        <v>0</v>
      </c>
      <c r="I1180" s="244"/>
      <c r="J1180" s="238" t="s">
        <v>379</v>
      </c>
      <c r="L1180" s="236"/>
    </row>
    <row r="1181" spans="1:12">
      <c r="A1181" s="241"/>
      <c r="B1181" s="245"/>
      <c r="C1181" s="239"/>
      <c r="D1181" s="239"/>
      <c r="E1181" s="242"/>
      <c r="F1181" s="242"/>
      <c r="G1181" s="242"/>
      <c r="H1181" s="243">
        <f t="shared" si="36"/>
        <v>0</v>
      </c>
      <c r="I1181" s="244"/>
      <c r="J1181" s="238" t="s">
        <v>379</v>
      </c>
      <c r="L1181" s="236"/>
    </row>
    <row r="1182" spans="1:12">
      <c r="A1182" s="241"/>
      <c r="B1182" s="245"/>
      <c r="C1182" s="239"/>
      <c r="D1182" s="239"/>
      <c r="E1182" s="242"/>
      <c r="F1182" s="242"/>
      <c r="G1182" s="242"/>
      <c r="H1182" s="243">
        <f t="shared" si="36"/>
        <v>0</v>
      </c>
      <c r="I1182" s="244"/>
      <c r="J1182" s="238" t="s">
        <v>379</v>
      </c>
      <c r="L1182" s="236"/>
    </row>
    <row r="1183" spans="1:12">
      <c r="A1183" s="241"/>
      <c r="B1183" s="245"/>
      <c r="C1183" s="239"/>
      <c r="D1183" s="239"/>
      <c r="E1183" s="242"/>
      <c r="F1183" s="242"/>
      <c r="G1183" s="242"/>
      <c r="H1183" s="243">
        <f t="shared" si="36"/>
        <v>0</v>
      </c>
      <c r="I1183" s="244"/>
      <c r="J1183" s="238" t="s">
        <v>379</v>
      </c>
      <c r="L1183" s="236"/>
    </row>
    <row r="1184" spans="1:12">
      <c r="A1184" s="241"/>
      <c r="B1184" s="245"/>
      <c r="C1184" s="239"/>
      <c r="D1184" s="239"/>
      <c r="E1184" s="242"/>
      <c r="F1184" s="242"/>
      <c r="G1184" s="242"/>
      <c r="H1184" s="243">
        <f t="shared" si="36"/>
        <v>0</v>
      </c>
      <c r="I1184" s="244"/>
      <c r="J1184" s="238" t="s">
        <v>379</v>
      </c>
      <c r="L1184" s="236"/>
    </row>
    <row r="1185" spans="1:12">
      <c r="A1185" s="241"/>
      <c r="B1185" s="245"/>
      <c r="C1185" s="239"/>
      <c r="D1185" s="239"/>
      <c r="E1185" s="242"/>
      <c r="F1185" s="242"/>
      <c r="G1185" s="242"/>
      <c r="H1185" s="243">
        <f t="shared" si="36"/>
        <v>0</v>
      </c>
      <c r="I1185" s="244"/>
      <c r="J1185" s="238" t="s">
        <v>379</v>
      </c>
      <c r="L1185" s="236"/>
    </row>
    <row r="1186" spans="1:12">
      <c r="A1186" s="241"/>
      <c r="B1186" s="245"/>
      <c r="C1186" s="239"/>
      <c r="D1186" s="239"/>
      <c r="E1186" s="242"/>
      <c r="F1186" s="242"/>
      <c r="G1186" s="242"/>
      <c r="H1186" s="243">
        <f t="shared" si="36"/>
        <v>0</v>
      </c>
      <c r="I1186" s="244"/>
      <c r="J1186" s="238" t="s">
        <v>379</v>
      </c>
      <c r="L1186" s="236"/>
    </row>
    <row r="1187" spans="1:12">
      <c r="A1187" s="241"/>
      <c r="B1187" s="245"/>
      <c r="C1187" s="239"/>
      <c r="D1187" s="239"/>
      <c r="E1187" s="242"/>
      <c r="F1187" s="242"/>
      <c r="G1187" s="242"/>
      <c r="H1187" s="243">
        <f t="shared" si="36"/>
        <v>0</v>
      </c>
      <c r="I1187" s="244"/>
      <c r="J1187" s="238" t="s">
        <v>379</v>
      </c>
      <c r="L1187" s="236"/>
    </row>
    <row r="1188" spans="1:12">
      <c r="A1188" s="241"/>
      <c r="B1188" s="245"/>
      <c r="C1188" s="239"/>
      <c r="D1188" s="239"/>
      <c r="E1188" s="242"/>
      <c r="F1188" s="242"/>
      <c r="G1188" s="242"/>
      <c r="H1188" s="243">
        <f t="shared" si="36"/>
        <v>0</v>
      </c>
      <c r="I1188" s="244"/>
      <c r="J1188" s="238" t="s">
        <v>379</v>
      </c>
      <c r="L1188" s="236"/>
    </row>
    <row r="1189" spans="1:12">
      <c r="A1189" s="241"/>
      <c r="B1189" s="245"/>
      <c r="C1189" s="239"/>
      <c r="D1189" s="239"/>
      <c r="E1189" s="242"/>
      <c r="F1189" s="242"/>
      <c r="G1189" s="242"/>
      <c r="H1189" s="243">
        <f t="shared" si="36"/>
        <v>0</v>
      </c>
      <c r="I1189" s="244"/>
      <c r="J1189" s="238" t="s">
        <v>379</v>
      </c>
      <c r="L1189" s="236"/>
    </row>
    <row r="1190" spans="1:12">
      <c r="A1190" s="241"/>
      <c r="B1190" s="245"/>
      <c r="C1190" s="239"/>
      <c r="D1190" s="239"/>
      <c r="E1190" s="242"/>
      <c r="F1190" s="242"/>
      <c r="G1190" s="242"/>
      <c r="H1190" s="243">
        <f t="shared" si="36"/>
        <v>0</v>
      </c>
      <c r="I1190" s="244"/>
      <c r="J1190" s="238" t="s">
        <v>379</v>
      </c>
      <c r="L1190" s="236"/>
    </row>
    <row r="1191" spans="1:12">
      <c r="A1191" s="241"/>
      <c r="B1191" s="245"/>
      <c r="C1191" s="239"/>
      <c r="D1191" s="239"/>
      <c r="E1191" s="242"/>
      <c r="F1191" s="242"/>
      <c r="G1191" s="242"/>
      <c r="H1191" s="243">
        <f t="shared" si="36"/>
        <v>0</v>
      </c>
      <c r="I1191" s="244"/>
      <c r="J1191" s="238" t="s">
        <v>379</v>
      </c>
      <c r="L1191" s="236"/>
    </row>
    <row r="1192" spans="1:12">
      <c r="A1192" s="241"/>
      <c r="B1192" s="245"/>
      <c r="C1192" s="239"/>
      <c r="D1192" s="239"/>
      <c r="E1192" s="242"/>
      <c r="F1192" s="242"/>
      <c r="G1192" s="242"/>
      <c r="H1192" s="243">
        <f t="shared" si="36"/>
        <v>0</v>
      </c>
      <c r="I1192" s="244"/>
      <c r="J1192" s="238" t="s">
        <v>379</v>
      </c>
      <c r="L1192" s="236"/>
    </row>
    <row r="1193" spans="1:12">
      <c r="A1193" s="241"/>
      <c r="B1193" s="245"/>
      <c r="C1193" s="239"/>
      <c r="D1193" s="239"/>
      <c r="E1193" s="242"/>
      <c r="F1193" s="242"/>
      <c r="G1193" s="242"/>
      <c r="H1193" s="243">
        <f t="shared" si="36"/>
        <v>0</v>
      </c>
      <c r="I1193" s="244"/>
      <c r="J1193" s="238" t="s">
        <v>379</v>
      </c>
      <c r="L1193" s="236"/>
    </row>
    <row r="1194" spans="1:12">
      <c r="A1194" s="241"/>
      <c r="B1194" s="245"/>
      <c r="C1194" s="239"/>
      <c r="D1194" s="239"/>
      <c r="E1194" s="242"/>
      <c r="F1194" s="242"/>
      <c r="G1194" s="242"/>
      <c r="H1194" s="243">
        <f t="shared" si="36"/>
        <v>0</v>
      </c>
      <c r="I1194" s="244"/>
      <c r="J1194" s="238" t="s">
        <v>379</v>
      </c>
      <c r="L1194" s="236"/>
    </row>
    <row r="1195" spans="1:12">
      <c r="A1195" s="241"/>
      <c r="B1195" s="245"/>
      <c r="C1195" s="239"/>
      <c r="D1195" s="239"/>
      <c r="E1195" s="242"/>
      <c r="F1195" s="242"/>
      <c r="G1195" s="242"/>
      <c r="H1195" s="243">
        <f t="shared" si="36"/>
        <v>0</v>
      </c>
      <c r="I1195" s="244"/>
      <c r="J1195" s="238" t="s">
        <v>379</v>
      </c>
      <c r="L1195" s="236"/>
    </row>
    <row r="1196" spans="1:12">
      <c r="A1196" s="241"/>
      <c r="B1196" s="245"/>
      <c r="C1196" s="239"/>
      <c r="D1196" s="239"/>
      <c r="E1196" s="242"/>
      <c r="F1196" s="242"/>
      <c r="G1196" s="242"/>
      <c r="H1196" s="243">
        <f t="shared" si="36"/>
        <v>0</v>
      </c>
      <c r="I1196" s="244"/>
      <c r="J1196" s="238" t="s">
        <v>379</v>
      </c>
      <c r="L1196" s="236"/>
    </row>
    <row r="1197" spans="1:12">
      <c r="A1197" s="241"/>
      <c r="B1197" s="245"/>
      <c r="C1197" s="239"/>
      <c r="D1197" s="239"/>
      <c r="E1197" s="242"/>
      <c r="F1197" s="242"/>
      <c r="G1197" s="242"/>
      <c r="H1197" s="243">
        <f t="shared" si="36"/>
        <v>0</v>
      </c>
      <c r="I1197" s="244"/>
      <c r="J1197" s="238" t="s">
        <v>379</v>
      </c>
      <c r="L1197" s="236"/>
    </row>
    <row r="1198" spans="1:12">
      <c r="A1198" s="241"/>
      <c r="B1198" s="245"/>
      <c r="C1198" s="239"/>
      <c r="D1198" s="239"/>
      <c r="E1198" s="242"/>
      <c r="F1198" s="242"/>
      <c r="G1198" s="242"/>
      <c r="H1198" s="243">
        <f t="shared" si="36"/>
        <v>0</v>
      </c>
      <c r="I1198" s="244"/>
      <c r="J1198" s="238" t="s">
        <v>379</v>
      </c>
      <c r="L1198" s="236"/>
    </row>
    <row r="1199" spans="1:12">
      <c r="A1199" s="241"/>
      <c r="B1199" s="245"/>
      <c r="C1199" s="239"/>
      <c r="D1199" s="239"/>
      <c r="E1199" s="242"/>
      <c r="F1199" s="242"/>
      <c r="G1199" s="242"/>
      <c r="H1199" s="243">
        <f t="shared" si="36"/>
        <v>0</v>
      </c>
      <c r="I1199" s="244"/>
      <c r="J1199" s="238" t="s">
        <v>379</v>
      </c>
      <c r="L1199" s="236"/>
    </row>
    <row r="1200" spans="1:12">
      <c r="A1200" s="241"/>
      <c r="B1200" s="245"/>
      <c r="C1200" s="239"/>
      <c r="D1200" s="239"/>
      <c r="E1200" s="242"/>
      <c r="F1200" s="242"/>
      <c r="G1200" s="242"/>
      <c r="H1200" s="243">
        <f t="shared" si="36"/>
        <v>0</v>
      </c>
      <c r="I1200" s="244"/>
      <c r="J1200" s="238" t="s">
        <v>379</v>
      </c>
      <c r="L1200" s="236"/>
    </row>
    <row r="1201" spans="1:12">
      <c r="A1201" s="241"/>
      <c r="B1201" s="245"/>
      <c r="C1201" s="239"/>
      <c r="D1201" s="239"/>
      <c r="E1201" s="242"/>
      <c r="F1201" s="242"/>
      <c r="G1201" s="242"/>
      <c r="H1201" s="243">
        <f t="shared" si="36"/>
        <v>0</v>
      </c>
      <c r="I1201" s="244"/>
      <c r="J1201" s="238" t="s">
        <v>379</v>
      </c>
      <c r="L1201" s="236"/>
    </row>
    <row r="1202" spans="1:12">
      <c r="A1202" s="241"/>
      <c r="B1202" s="245"/>
      <c r="C1202" s="239"/>
      <c r="D1202" s="239"/>
      <c r="E1202" s="242"/>
      <c r="F1202" s="242"/>
      <c r="G1202" s="242"/>
      <c r="H1202" s="243">
        <f t="shared" si="36"/>
        <v>0</v>
      </c>
      <c r="I1202" s="244"/>
      <c r="J1202" s="238" t="s">
        <v>379</v>
      </c>
      <c r="L1202" s="236"/>
    </row>
    <row r="1203" spans="1:12">
      <c r="A1203" s="241"/>
      <c r="B1203" s="245"/>
      <c r="C1203" s="239"/>
      <c r="D1203" s="239"/>
      <c r="E1203" s="242"/>
      <c r="F1203" s="242"/>
      <c r="G1203" s="242"/>
      <c r="H1203" s="243">
        <f t="shared" si="36"/>
        <v>0</v>
      </c>
      <c r="I1203" s="244"/>
      <c r="J1203" s="238" t="s">
        <v>379</v>
      </c>
      <c r="L1203" s="236"/>
    </row>
    <row r="1204" spans="1:12">
      <c r="A1204" s="241"/>
      <c r="B1204" s="245"/>
      <c r="C1204" s="239"/>
      <c r="D1204" s="239"/>
      <c r="E1204" s="242"/>
      <c r="F1204" s="242"/>
      <c r="G1204" s="242"/>
      <c r="H1204" s="243">
        <f t="shared" si="36"/>
        <v>0</v>
      </c>
      <c r="I1204" s="244"/>
      <c r="J1204" s="238" t="s">
        <v>379</v>
      </c>
      <c r="L1204" s="236"/>
    </row>
    <row r="1205" spans="1:12">
      <c r="A1205" s="241"/>
      <c r="B1205" s="245"/>
      <c r="C1205" s="239"/>
      <c r="D1205" s="239"/>
      <c r="E1205" s="242"/>
      <c r="F1205" s="242"/>
      <c r="G1205" s="242"/>
      <c r="H1205" s="243">
        <f t="shared" si="36"/>
        <v>0</v>
      </c>
      <c r="I1205" s="244"/>
      <c r="J1205" s="238" t="s">
        <v>379</v>
      </c>
      <c r="L1205" s="236"/>
    </row>
    <row r="1206" spans="1:12">
      <c r="A1206" s="241"/>
      <c r="B1206" s="245"/>
      <c r="C1206" s="239"/>
      <c r="D1206" s="239"/>
      <c r="E1206" s="242"/>
      <c r="F1206" s="242"/>
      <c r="G1206" s="242"/>
      <c r="H1206" s="243">
        <f t="shared" si="36"/>
        <v>0</v>
      </c>
      <c r="I1206" s="244"/>
      <c r="J1206" s="238" t="s">
        <v>379</v>
      </c>
      <c r="L1206" s="236"/>
    </row>
    <row r="1207" spans="1:12">
      <c r="A1207" s="241"/>
      <c r="B1207" s="245"/>
      <c r="C1207" s="239"/>
      <c r="D1207" s="239"/>
      <c r="E1207" s="242"/>
      <c r="F1207" s="242"/>
      <c r="G1207" s="242"/>
      <c r="H1207" s="243">
        <f t="shared" si="36"/>
        <v>0</v>
      </c>
      <c r="I1207" s="244"/>
      <c r="J1207" s="238" t="s">
        <v>379</v>
      </c>
      <c r="L1207" s="236"/>
    </row>
    <row r="1208" spans="1:12">
      <c r="A1208" s="241"/>
      <c r="B1208" s="245"/>
      <c r="C1208" s="239"/>
      <c r="D1208" s="239"/>
      <c r="E1208" s="242"/>
      <c r="F1208" s="242"/>
      <c r="G1208" s="242"/>
      <c r="H1208" s="243">
        <f t="shared" si="36"/>
        <v>0</v>
      </c>
      <c r="I1208" s="244"/>
      <c r="J1208" s="238" t="s">
        <v>379</v>
      </c>
      <c r="L1208" s="236"/>
    </row>
    <row r="1209" spans="1:12">
      <c r="A1209" s="241"/>
      <c r="B1209" s="245"/>
      <c r="C1209" s="239"/>
      <c r="D1209" s="239"/>
      <c r="E1209" s="242"/>
      <c r="F1209" s="242"/>
      <c r="G1209" s="242"/>
      <c r="H1209" s="243">
        <f t="shared" si="36"/>
        <v>0</v>
      </c>
      <c r="I1209" s="244"/>
      <c r="J1209" s="238" t="s">
        <v>379</v>
      </c>
      <c r="L1209" s="236"/>
    </row>
    <row r="1210" spans="1:12">
      <c r="A1210" s="241"/>
      <c r="B1210" s="245"/>
      <c r="C1210" s="239"/>
      <c r="D1210" s="239"/>
      <c r="E1210" s="242"/>
      <c r="F1210" s="242"/>
      <c r="G1210" s="242"/>
      <c r="H1210" s="243">
        <f t="shared" si="36"/>
        <v>0</v>
      </c>
      <c r="I1210" s="244"/>
      <c r="J1210" s="238" t="s">
        <v>379</v>
      </c>
      <c r="L1210" s="236"/>
    </row>
    <row r="1211" spans="1:12">
      <c r="A1211" s="241"/>
      <c r="B1211" s="245"/>
      <c r="C1211" s="239"/>
      <c r="D1211" s="239"/>
      <c r="E1211" s="242"/>
      <c r="F1211" s="242"/>
      <c r="G1211" s="242"/>
      <c r="H1211" s="243">
        <f t="shared" si="36"/>
        <v>0</v>
      </c>
      <c r="I1211" s="244"/>
      <c r="J1211" s="238" t="s">
        <v>379</v>
      </c>
      <c r="L1211" s="236"/>
    </row>
    <row r="1212" spans="1:12">
      <c r="A1212" s="241"/>
      <c r="B1212" s="245"/>
      <c r="C1212" s="239"/>
      <c r="D1212" s="239"/>
      <c r="E1212" s="242"/>
      <c r="F1212" s="242"/>
      <c r="G1212" s="242"/>
      <c r="H1212" s="243">
        <f t="shared" si="36"/>
        <v>0</v>
      </c>
      <c r="I1212" s="244"/>
      <c r="J1212" s="238" t="s">
        <v>379</v>
      </c>
      <c r="L1212" s="236"/>
    </row>
    <row r="1213" spans="1:12">
      <c r="A1213" s="241"/>
      <c r="B1213" s="245"/>
      <c r="C1213" s="239"/>
      <c r="D1213" s="239"/>
      <c r="E1213" s="242"/>
      <c r="F1213" s="242"/>
      <c r="G1213" s="242"/>
      <c r="H1213" s="243">
        <f t="shared" si="36"/>
        <v>0</v>
      </c>
      <c r="I1213" s="244"/>
      <c r="J1213" s="238" t="s">
        <v>379</v>
      </c>
      <c r="L1213" s="236"/>
    </row>
    <row r="1214" spans="1:12">
      <c r="A1214" s="241"/>
      <c r="B1214" s="245"/>
      <c r="C1214" s="239"/>
      <c r="D1214" s="239"/>
      <c r="E1214" s="242"/>
      <c r="F1214" s="242"/>
      <c r="G1214" s="242"/>
      <c r="H1214" s="243">
        <f t="shared" si="36"/>
        <v>0</v>
      </c>
      <c r="I1214" s="244"/>
      <c r="J1214" s="238" t="s">
        <v>379</v>
      </c>
      <c r="L1214" s="236"/>
    </row>
    <row r="1215" spans="1:12">
      <c r="A1215" s="241"/>
      <c r="B1215" s="245"/>
      <c r="C1215" s="239"/>
      <c r="D1215" s="239"/>
      <c r="E1215" s="242"/>
      <c r="F1215" s="242"/>
      <c r="G1215" s="242"/>
      <c r="H1215" s="243">
        <f t="shared" si="36"/>
        <v>0</v>
      </c>
      <c r="I1215" s="244"/>
      <c r="J1215" s="238" t="s">
        <v>379</v>
      </c>
      <c r="L1215" s="236"/>
    </row>
    <row r="1216" spans="1:12">
      <c r="A1216" s="241"/>
      <c r="B1216" s="245"/>
      <c r="C1216" s="239"/>
      <c r="D1216" s="239"/>
      <c r="E1216" s="242"/>
      <c r="F1216" s="242"/>
      <c r="G1216" s="242"/>
      <c r="H1216" s="243">
        <f t="shared" si="36"/>
        <v>0</v>
      </c>
      <c r="I1216" s="244"/>
      <c r="J1216" s="238" t="s">
        <v>379</v>
      </c>
      <c r="L1216" s="236"/>
    </row>
    <row r="1217" spans="1:12">
      <c r="A1217" s="241"/>
      <c r="B1217" s="245"/>
      <c r="C1217" s="239"/>
      <c r="D1217" s="239"/>
      <c r="E1217" s="242"/>
      <c r="F1217" s="242"/>
      <c r="G1217" s="242"/>
      <c r="H1217" s="243">
        <f t="shared" si="36"/>
        <v>0</v>
      </c>
      <c r="I1217" s="244"/>
      <c r="J1217" s="238" t="s">
        <v>379</v>
      </c>
      <c r="L1217" s="236"/>
    </row>
    <row r="1218" spans="1:12">
      <c r="A1218" s="241"/>
      <c r="B1218" s="245"/>
      <c r="C1218" s="239"/>
      <c r="D1218" s="239"/>
      <c r="E1218" s="242"/>
      <c r="F1218" s="242"/>
      <c r="G1218" s="242"/>
      <c r="H1218" s="243">
        <f t="shared" si="36"/>
        <v>0</v>
      </c>
      <c r="I1218" s="244"/>
      <c r="J1218" s="238" t="s">
        <v>379</v>
      </c>
      <c r="L1218" s="236"/>
    </row>
    <row r="1219" spans="1:12">
      <c r="A1219" s="241"/>
      <c r="B1219" s="245"/>
      <c r="C1219" s="239"/>
      <c r="D1219" s="239"/>
      <c r="E1219" s="242"/>
      <c r="F1219" s="242"/>
      <c r="G1219" s="242"/>
      <c r="H1219" s="243">
        <f t="shared" si="36"/>
        <v>0</v>
      </c>
      <c r="I1219" s="244"/>
      <c r="J1219" s="238" t="s">
        <v>379</v>
      </c>
      <c r="L1219" s="236"/>
    </row>
    <row r="1220" spans="1:12">
      <c r="A1220" s="241"/>
      <c r="B1220" s="245"/>
      <c r="C1220" s="239"/>
      <c r="D1220" s="239"/>
      <c r="E1220" s="242"/>
      <c r="F1220" s="242"/>
      <c r="G1220" s="242"/>
      <c r="H1220" s="243">
        <f t="shared" si="36"/>
        <v>0</v>
      </c>
      <c r="I1220" s="244"/>
      <c r="J1220" s="238" t="s">
        <v>379</v>
      </c>
      <c r="L1220" s="236"/>
    </row>
    <row r="1221" spans="1:12">
      <c r="A1221" s="241"/>
      <c r="B1221" s="245"/>
      <c r="C1221" s="239"/>
      <c r="D1221" s="239"/>
      <c r="E1221" s="242"/>
      <c r="F1221" s="242"/>
      <c r="G1221" s="242"/>
      <c r="H1221" s="243">
        <f t="shared" si="36"/>
        <v>0</v>
      </c>
      <c r="I1221" s="244"/>
      <c r="J1221" s="238" t="s">
        <v>379</v>
      </c>
      <c r="L1221" s="236"/>
    </row>
    <row r="1222" spans="1:12">
      <c r="A1222" s="241"/>
      <c r="B1222" s="245"/>
      <c r="C1222" s="239"/>
      <c r="D1222" s="239"/>
      <c r="E1222" s="242"/>
      <c r="F1222" s="242"/>
      <c r="G1222" s="242"/>
      <c r="H1222" s="243">
        <f t="shared" si="36"/>
        <v>0</v>
      </c>
      <c r="I1222" s="244"/>
      <c r="J1222" s="238" t="s">
        <v>379</v>
      </c>
      <c r="L1222" s="236"/>
    </row>
    <row r="1223" spans="1:12">
      <c r="A1223" s="241"/>
      <c r="B1223" s="245"/>
      <c r="C1223" s="239"/>
      <c r="D1223" s="239"/>
      <c r="E1223" s="242"/>
      <c r="F1223" s="242"/>
      <c r="G1223" s="242"/>
      <c r="H1223" s="243">
        <f t="shared" si="36"/>
        <v>0</v>
      </c>
      <c r="I1223" s="244"/>
      <c r="J1223" s="238" t="s">
        <v>379</v>
      </c>
      <c r="L1223" s="236"/>
    </row>
    <row r="1224" spans="1:12">
      <c r="A1224" s="241"/>
      <c r="B1224" s="245"/>
      <c r="C1224" s="239"/>
      <c r="D1224" s="239"/>
      <c r="E1224" s="242"/>
      <c r="F1224" s="242"/>
      <c r="G1224" s="242"/>
      <c r="H1224" s="243">
        <f t="shared" si="36"/>
        <v>0</v>
      </c>
      <c r="I1224" s="244"/>
      <c r="J1224" s="238" t="s">
        <v>379</v>
      </c>
      <c r="L1224" s="236"/>
    </row>
    <row r="1225" spans="1:12">
      <c r="A1225" s="241"/>
      <c r="B1225" s="245"/>
      <c r="C1225" s="239"/>
      <c r="D1225" s="239"/>
      <c r="E1225" s="242"/>
      <c r="F1225" s="242"/>
      <c r="G1225" s="242"/>
      <c r="H1225" s="243">
        <f t="shared" si="36"/>
        <v>0</v>
      </c>
      <c r="I1225" s="244"/>
      <c r="J1225" s="238" t="s">
        <v>379</v>
      </c>
      <c r="L1225" s="236"/>
    </row>
    <row r="1226" spans="1:12">
      <c r="A1226" s="241"/>
      <c r="B1226" s="245"/>
      <c r="C1226" s="239"/>
      <c r="D1226" s="239"/>
      <c r="E1226" s="242"/>
      <c r="F1226" s="242"/>
      <c r="G1226" s="242"/>
      <c r="H1226" s="243">
        <f t="shared" si="36"/>
        <v>0</v>
      </c>
      <c r="I1226" s="244"/>
      <c r="J1226" s="238" t="s">
        <v>379</v>
      </c>
      <c r="L1226" s="236"/>
    </row>
    <row r="1227" spans="1:12">
      <c r="A1227" s="241"/>
      <c r="B1227" s="245"/>
      <c r="C1227" s="239"/>
      <c r="D1227" s="239"/>
      <c r="E1227" s="242"/>
      <c r="F1227" s="242"/>
      <c r="G1227" s="242"/>
      <c r="H1227" s="243">
        <f t="shared" si="36"/>
        <v>0</v>
      </c>
      <c r="I1227" s="244"/>
      <c r="J1227" s="238" t="s">
        <v>379</v>
      </c>
      <c r="L1227" s="236"/>
    </row>
    <row r="1228" spans="1:12">
      <c r="A1228" s="241"/>
      <c r="B1228" s="245"/>
      <c r="C1228" s="239"/>
      <c r="D1228" s="239"/>
      <c r="E1228" s="242"/>
      <c r="F1228" s="242"/>
      <c r="G1228" s="242"/>
      <c r="H1228" s="243">
        <f t="shared" si="36"/>
        <v>0</v>
      </c>
      <c r="I1228" s="244"/>
      <c r="J1228" s="238" t="s">
        <v>379</v>
      </c>
      <c r="L1228" s="236"/>
    </row>
    <row r="1229" spans="1:12">
      <c r="A1229" s="241"/>
      <c r="B1229" s="245"/>
      <c r="C1229" s="239"/>
      <c r="D1229" s="239"/>
      <c r="E1229" s="242"/>
      <c r="F1229" s="242"/>
      <c r="G1229" s="242"/>
      <c r="H1229" s="243">
        <f t="shared" si="36"/>
        <v>0</v>
      </c>
      <c r="I1229" s="244"/>
      <c r="J1229" s="238" t="s">
        <v>379</v>
      </c>
      <c r="L1229" s="236"/>
    </row>
    <row r="1230" spans="1:12">
      <c r="A1230" s="241"/>
      <c r="B1230" s="245"/>
      <c r="C1230" s="239"/>
      <c r="D1230" s="239"/>
      <c r="E1230" s="242"/>
      <c r="F1230" s="242"/>
      <c r="G1230" s="242"/>
      <c r="H1230" s="243">
        <f t="shared" si="36"/>
        <v>0</v>
      </c>
      <c r="I1230" s="244"/>
      <c r="J1230" s="238" t="s">
        <v>379</v>
      </c>
      <c r="L1230" s="236"/>
    </row>
    <row r="1231" spans="1:12">
      <c r="A1231" s="241"/>
      <c r="B1231" s="245"/>
      <c r="C1231" s="239"/>
      <c r="D1231" s="239"/>
      <c r="E1231" s="242"/>
      <c r="F1231" s="242"/>
      <c r="G1231" s="242"/>
      <c r="H1231" s="243">
        <f t="shared" si="36"/>
        <v>0</v>
      </c>
      <c r="I1231" s="244"/>
      <c r="J1231" s="238" t="s">
        <v>379</v>
      </c>
      <c r="L1231" s="236"/>
    </row>
    <row r="1232" spans="1:12">
      <c r="A1232" s="241"/>
      <c r="B1232" s="245"/>
      <c r="C1232" s="239"/>
      <c r="D1232" s="239"/>
      <c r="E1232" s="242"/>
      <c r="F1232" s="242"/>
      <c r="G1232" s="242"/>
      <c r="H1232" s="243">
        <f t="shared" si="36"/>
        <v>0</v>
      </c>
      <c r="I1232" s="244"/>
      <c r="J1232" s="238" t="s">
        <v>379</v>
      </c>
      <c r="L1232" s="236"/>
    </row>
    <row r="1233" spans="1:12">
      <c r="A1233" s="241"/>
      <c r="B1233" s="245"/>
      <c r="C1233" s="239"/>
      <c r="D1233" s="239"/>
      <c r="E1233" s="242"/>
      <c r="F1233" s="242"/>
      <c r="G1233" s="242"/>
      <c r="H1233" s="243">
        <f t="shared" si="36"/>
        <v>0</v>
      </c>
      <c r="I1233" s="244"/>
      <c r="J1233" s="238" t="s">
        <v>379</v>
      </c>
      <c r="L1233" s="236"/>
    </row>
    <row r="1234" spans="1:12">
      <c r="A1234" s="241"/>
      <c r="B1234" s="245"/>
      <c r="C1234" s="239"/>
      <c r="D1234" s="239"/>
      <c r="E1234" s="242"/>
      <c r="F1234" s="242"/>
      <c r="G1234" s="242"/>
      <c r="H1234" s="243">
        <f t="shared" ref="H1234:H1297" si="37">SUM(E1234:G1234)</f>
        <v>0</v>
      </c>
      <c r="I1234" s="244"/>
      <c r="J1234" s="238" t="s">
        <v>379</v>
      </c>
      <c r="L1234" s="236"/>
    </row>
    <row r="1235" spans="1:12">
      <c r="A1235" s="241"/>
      <c r="B1235" s="245"/>
      <c r="C1235" s="239"/>
      <c r="D1235" s="239"/>
      <c r="E1235" s="242"/>
      <c r="F1235" s="242"/>
      <c r="G1235" s="242"/>
      <c r="H1235" s="243">
        <f t="shared" si="37"/>
        <v>0</v>
      </c>
      <c r="I1235" s="244"/>
      <c r="J1235" s="238" t="s">
        <v>379</v>
      </c>
      <c r="L1235" s="236"/>
    </row>
    <row r="1236" spans="1:12">
      <c r="A1236" s="241"/>
      <c r="B1236" s="245"/>
      <c r="C1236" s="239"/>
      <c r="D1236" s="239"/>
      <c r="E1236" s="242"/>
      <c r="F1236" s="242"/>
      <c r="G1236" s="242"/>
      <c r="H1236" s="243">
        <f t="shared" si="37"/>
        <v>0</v>
      </c>
      <c r="I1236" s="244"/>
      <c r="J1236" s="238" t="s">
        <v>379</v>
      </c>
      <c r="L1236" s="236"/>
    </row>
    <row r="1237" spans="1:12">
      <c r="A1237" s="241"/>
      <c r="B1237" s="245"/>
      <c r="C1237" s="239"/>
      <c r="D1237" s="239"/>
      <c r="E1237" s="242"/>
      <c r="F1237" s="242"/>
      <c r="G1237" s="242"/>
      <c r="H1237" s="243">
        <f t="shared" si="37"/>
        <v>0</v>
      </c>
      <c r="I1237" s="244"/>
      <c r="J1237" s="238" t="s">
        <v>379</v>
      </c>
      <c r="L1237" s="236"/>
    </row>
    <row r="1238" spans="1:12">
      <c r="A1238" s="241"/>
      <c r="B1238" s="245"/>
      <c r="C1238" s="239"/>
      <c r="D1238" s="239"/>
      <c r="E1238" s="242"/>
      <c r="F1238" s="242"/>
      <c r="G1238" s="242"/>
      <c r="H1238" s="243">
        <f t="shared" si="37"/>
        <v>0</v>
      </c>
      <c r="I1238" s="244"/>
      <c r="J1238" s="238" t="s">
        <v>379</v>
      </c>
      <c r="L1238" s="236"/>
    </row>
    <row r="1239" spans="1:12">
      <c r="A1239" s="241"/>
      <c r="B1239" s="245"/>
      <c r="C1239" s="239"/>
      <c r="D1239" s="239"/>
      <c r="E1239" s="242"/>
      <c r="F1239" s="242"/>
      <c r="G1239" s="242"/>
      <c r="H1239" s="243">
        <f t="shared" si="37"/>
        <v>0</v>
      </c>
      <c r="I1239" s="244"/>
      <c r="J1239" s="238" t="s">
        <v>379</v>
      </c>
      <c r="L1239" s="236"/>
    </row>
    <row r="1240" spans="1:12">
      <c r="A1240" s="241"/>
      <c r="B1240" s="245"/>
      <c r="C1240" s="239"/>
      <c r="D1240" s="239"/>
      <c r="E1240" s="242"/>
      <c r="F1240" s="242"/>
      <c r="G1240" s="242"/>
      <c r="H1240" s="243">
        <f t="shared" si="37"/>
        <v>0</v>
      </c>
      <c r="I1240" s="244"/>
      <c r="J1240" s="238" t="s">
        <v>379</v>
      </c>
      <c r="L1240" s="236"/>
    </row>
    <row r="1241" spans="1:12">
      <c r="A1241" s="241"/>
      <c r="B1241" s="245"/>
      <c r="C1241" s="239"/>
      <c r="D1241" s="239"/>
      <c r="E1241" s="242"/>
      <c r="F1241" s="242"/>
      <c r="G1241" s="242"/>
      <c r="H1241" s="243">
        <f t="shared" si="37"/>
        <v>0</v>
      </c>
      <c r="I1241" s="244"/>
      <c r="J1241" s="238" t="s">
        <v>379</v>
      </c>
      <c r="L1241" s="236"/>
    </row>
    <row r="1242" spans="1:12">
      <c r="A1242" s="241"/>
      <c r="B1242" s="245"/>
      <c r="C1242" s="239"/>
      <c r="D1242" s="239"/>
      <c r="E1242" s="242"/>
      <c r="F1242" s="242"/>
      <c r="G1242" s="242"/>
      <c r="H1242" s="243">
        <f t="shared" si="37"/>
        <v>0</v>
      </c>
      <c r="I1242" s="244"/>
      <c r="J1242" s="238" t="s">
        <v>379</v>
      </c>
      <c r="L1242" s="236"/>
    </row>
    <row r="1243" spans="1:12">
      <c r="A1243" s="241"/>
      <c r="B1243" s="245"/>
      <c r="C1243" s="239"/>
      <c r="D1243" s="239"/>
      <c r="E1243" s="242"/>
      <c r="F1243" s="242"/>
      <c r="G1243" s="242"/>
      <c r="H1243" s="243">
        <f t="shared" si="37"/>
        <v>0</v>
      </c>
      <c r="I1243" s="244"/>
      <c r="J1243" s="238" t="s">
        <v>379</v>
      </c>
      <c r="L1243" s="236"/>
    </row>
    <row r="1244" spans="1:12">
      <c r="A1244" s="241"/>
      <c r="B1244" s="245"/>
      <c r="C1244" s="239"/>
      <c r="D1244" s="239"/>
      <c r="E1244" s="242"/>
      <c r="F1244" s="242"/>
      <c r="G1244" s="242"/>
      <c r="H1244" s="243">
        <f t="shared" si="37"/>
        <v>0</v>
      </c>
      <c r="I1244" s="244"/>
      <c r="J1244" s="238" t="s">
        <v>379</v>
      </c>
      <c r="L1244" s="236"/>
    </row>
    <row r="1245" spans="1:12">
      <c r="A1245" s="241"/>
      <c r="B1245" s="245"/>
      <c r="C1245" s="239"/>
      <c r="D1245" s="239"/>
      <c r="E1245" s="242"/>
      <c r="F1245" s="242"/>
      <c r="G1245" s="242"/>
      <c r="H1245" s="243">
        <f t="shared" si="37"/>
        <v>0</v>
      </c>
      <c r="I1245" s="244"/>
      <c r="J1245" s="238" t="s">
        <v>379</v>
      </c>
      <c r="L1245" s="236"/>
    </row>
    <row r="1246" spans="1:12">
      <c r="A1246" s="241"/>
      <c r="B1246" s="245"/>
      <c r="C1246" s="239"/>
      <c r="D1246" s="239"/>
      <c r="E1246" s="242"/>
      <c r="F1246" s="242"/>
      <c r="G1246" s="242"/>
      <c r="H1246" s="243">
        <f t="shared" si="37"/>
        <v>0</v>
      </c>
      <c r="I1246" s="244"/>
      <c r="J1246" s="238" t="s">
        <v>379</v>
      </c>
      <c r="L1246" s="236"/>
    </row>
    <row r="1247" spans="1:12">
      <c r="A1247" s="241"/>
      <c r="B1247" s="245"/>
      <c r="C1247" s="239"/>
      <c r="D1247" s="239"/>
      <c r="E1247" s="242"/>
      <c r="F1247" s="242"/>
      <c r="G1247" s="242"/>
      <c r="H1247" s="243">
        <f t="shared" si="37"/>
        <v>0</v>
      </c>
      <c r="I1247" s="244"/>
      <c r="J1247" s="238" t="s">
        <v>379</v>
      </c>
      <c r="L1247" s="236"/>
    </row>
    <row r="1248" spans="1:12">
      <c r="A1248" s="241"/>
      <c r="B1248" s="245"/>
      <c r="C1248" s="239"/>
      <c r="D1248" s="239"/>
      <c r="E1248" s="242"/>
      <c r="F1248" s="242"/>
      <c r="G1248" s="242"/>
      <c r="H1248" s="243">
        <f t="shared" si="37"/>
        <v>0</v>
      </c>
      <c r="I1248" s="244"/>
      <c r="J1248" s="238" t="s">
        <v>379</v>
      </c>
      <c r="L1248" s="236"/>
    </row>
    <row r="1249" spans="1:12">
      <c r="A1249" s="241"/>
      <c r="B1249" s="245"/>
      <c r="C1249" s="239"/>
      <c r="D1249" s="239"/>
      <c r="E1249" s="242"/>
      <c r="F1249" s="242"/>
      <c r="G1249" s="242"/>
      <c r="H1249" s="243">
        <f t="shared" si="37"/>
        <v>0</v>
      </c>
      <c r="I1249" s="244"/>
      <c r="J1249" s="238" t="s">
        <v>379</v>
      </c>
      <c r="L1249" s="236"/>
    </row>
    <row r="1250" spans="1:12">
      <c r="A1250" s="241"/>
      <c r="B1250" s="245"/>
      <c r="C1250" s="239"/>
      <c r="D1250" s="239"/>
      <c r="E1250" s="242"/>
      <c r="F1250" s="242"/>
      <c r="G1250" s="242"/>
      <c r="H1250" s="243">
        <f t="shared" si="37"/>
        <v>0</v>
      </c>
      <c r="I1250" s="244"/>
      <c r="J1250" s="238" t="s">
        <v>379</v>
      </c>
      <c r="L1250" s="236"/>
    </row>
    <row r="1251" spans="1:12">
      <c r="A1251" s="241"/>
      <c r="B1251" s="245"/>
      <c r="C1251" s="239"/>
      <c r="D1251" s="239"/>
      <c r="E1251" s="242"/>
      <c r="F1251" s="242"/>
      <c r="G1251" s="242"/>
      <c r="H1251" s="243">
        <f t="shared" si="37"/>
        <v>0</v>
      </c>
      <c r="I1251" s="244"/>
      <c r="J1251" s="238" t="s">
        <v>379</v>
      </c>
      <c r="L1251" s="236"/>
    </row>
    <row r="1252" spans="1:12">
      <c r="A1252" s="241"/>
      <c r="B1252" s="245"/>
      <c r="C1252" s="239"/>
      <c r="D1252" s="239"/>
      <c r="E1252" s="242"/>
      <c r="F1252" s="242"/>
      <c r="G1252" s="242"/>
      <c r="H1252" s="243">
        <f t="shared" si="37"/>
        <v>0</v>
      </c>
      <c r="I1252" s="244"/>
      <c r="J1252" s="238" t="s">
        <v>379</v>
      </c>
      <c r="L1252" s="236"/>
    </row>
    <row r="1253" spans="1:12">
      <c r="A1253" s="241"/>
      <c r="B1253" s="245"/>
      <c r="C1253" s="239"/>
      <c r="D1253" s="239"/>
      <c r="E1253" s="242"/>
      <c r="F1253" s="242"/>
      <c r="G1253" s="242"/>
      <c r="H1253" s="243">
        <f t="shared" si="37"/>
        <v>0</v>
      </c>
      <c r="I1253" s="244"/>
      <c r="J1253" s="238" t="s">
        <v>379</v>
      </c>
      <c r="L1253" s="236"/>
    </row>
    <row r="1254" spans="1:12">
      <c r="A1254" s="241"/>
      <c r="B1254" s="245"/>
      <c r="C1254" s="239"/>
      <c r="D1254" s="239"/>
      <c r="E1254" s="242"/>
      <c r="F1254" s="242"/>
      <c r="G1254" s="242"/>
      <c r="H1254" s="243">
        <f t="shared" si="37"/>
        <v>0</v>
      </c>
      <c r="I1254" s="244"/>
      <c r="J1254" s="238" t="s">
        <v>379</v>
      </c>
      <c r="L1254" s="236"/>
    </row>
    <row r="1255" spans="1:12">
      <c r="A1255" s="241"/>
      <c r="B1255" s="245"/>
      <c r="C1255" s="239"/>
      <c r="D1255" s="239"/>
      <c r="E1255" s="242"/>
      <c r="F1255" s="242"/>
      <c r="G1255" s="242"/>
      <c r="H1255" s="243">
        <f t="shared" si="37"/>
        <v>0</v>
      </c>
      <c r="I1255" s="244"/>
      <c r="J1255" s="238" t="s">
        <v>379</v>
      </c>
      <c r="L1255" s="236"/>
    </row>
    <row r="1256" spans="1:12">
      <c r="A1256" s="241"/>
      <c r="B1256" s="245"/>
      <c r="C1256" s="239"/>
      <c r="D1256" s="239"/>
      <c r="E1256" s="242"/>
      <c r="F1256" s="242"/>
      <c r="G1256" s="242"/>
      <c r="H1256" s="243">
        <f t="shared" si="37"/>
        <v>0</v>
      </c>
      <c r="I1256" s="244"/>
      <c r="J1256" s="238" t="s">
        <v>379</v>
      </c>
      <c r="L1256" s="236"/>
    </row>
    <row r="1257" spans="1:12">
      <c r="A1257" s="241"/>
      <c r="B1257" s="245"/>
      <c r="C1257" s="239"/>
      <c r="D1257" s="239"/>
      <c r="E1257" s="242"/>
      <c r="F1257" s="242"/>
      <c r="G1257" s="242"/>
      <c r="H1257" s="243">
        <f t="shared" si="37"/>
        <v>0</v>
      </c>
      <c r="I1257" s="244"/>
      <c r="J1257" s="238" t="s">
        <v>379</v>
      </c>
      <c r="L1257" s="236"/>
    </row>
    <row r="1258" spans="1:12">
      <c r="A1258" s="241"/>
      <c r="B1258" s="245"/>
      <c r="C1258" s="239"/>
      <c r="D1258" s="239"/>
      <c r="E1258" s="242"/>
      <c r="F1258" s="242"/>
      <c r="G1258" s="242"/>
      <c r="H1258" s="243">
        <f t="shared" si="37"/>
        <v>0</v>
      </c>
      <c r="I1258" s="244"/>
      <c r="J1258" s="238" t="s">
        <v>379</v>
      </c>
      <c r="L1258" s="236"/>
    </row>
    <row r="1259" spans="1:12">
      <c r="A1259" s="241"/>
      <c r="B1259" s="245"/>
      <c r="C1259" s="239"/>
      <c r="D1259" s="239"/>
      <c r="E1259" s="242"/>
      <c r="F1259" s="242"/>
      <c r="G1259" s="242"/>
      <c r="H1259" s="243">
        <f t="shared" si="37"/>
        <v>0</v>
      </c>
      <c r="I1259" s="244"/>
      <c r="J1259" s="238" t="s">
        <v>379</v>
      </c>
      <c r="L1259" s="236"/>
    </row>
    <row r="1260" spans="1:12">
      <c r="A1260" s="241"/>
      <c r="B1260" s="245"/>
      <c r="C1260" s="239"/>
      <c r="D1260" s="239"/>
      <c r="E1260" s="242"/>
      <c r="F1260" s="242"/>
      <c r="G1260" s="242"/>
      <c r="H1260" s="243">
        <f t="shared" si="37"/>
        <v>0</v>
      </c>
      <c r="I1260" s="244"/>
      <c r="J1260" s="238" t="s">
        <v>379</v>
      </c>
      <c r="L1260" s="236"/>
    </row>
    <row r="1261" spans="1:12">
      <c r="A1261" s="241"/>
      <c r="B1261" s="245"/>
      <c r="C1261" s="239"/>
      <c r="D1261" s="239"/>
      <c r="E1261" s="242"/>
      <c r="F1261" s="242"/>
      <c r="G1261" s="242"/>
      <c r="H1261" s="243">
        <f t="shared" si="37"/>
        <v>0</v>
      </c>
      <c r="I1261" s="244"/>
      <c r="J1261" s="238" t="s">
        <v>379</v>
      </c>
      <c r="L1261" s="236"/>
    </row>
    <row r="1262" spans="1:12">
      <c r="A1262" s="241"/>
      <c r="B1262" s="245"/>
      <c r="C1262" s="239"/>
      <c r="D1262" s="239"/>
      <c r="E1262" s="242"/>
      <c r="F1262" s="242"/>
      <c r="G1262" s="242"/>
      <c r="H1262" s="243">
        <f t="shared" si="37"/>
        <v>0</v>
      </c>
      <c r="I1262" s="244"/>
      <c r="J1262" s="238" t="s">
        <v>379</v>
      </c>
      <c r="L1262" s="236"/>
    </row>
    <row r="1263" spans="1:12">
      <c r="A1263" s="241"/>
      <c r="B1263" s="245"/>
      <c r="C1263" s="239"/>
      <c r="D1263" s="239"/>
      <c r="E1263" s="242"/>
      <c r="F1263" s="242"/>
      <c r="G1263" s="242"/>
      <c r="H1263" s="243">
        <f t="shared" si="37"/>
        <v>0</v>
      </c>
      <c r="I1263" s="244"/>
      <c r="J1263" s="238" t="s">
        <v>379</v>
      </c>
      <c r="L1263" s="236"/>
    </row>
    <row r="1264" spans="1:12">
      <c r="A1264" s="241"/>
      <c r="B1264" s="245"/>
      <c r="C1264" s="239"/>
      <c r="D1264" s="239"/>
      <c r="E1264" s="242"/>
      <c r="F1264" s="242"/>
      <c r="G1264" s="242"/>
      <c r="H1264" s="243">
        <f t="shared" si="37"/>
        <v>0</v>
      </c>
      <c r="I1264" s="244"/>
      <c r="J1264" s="238" t="s">
        <v>379</v>
      </c>
      <c r="L1264" s="236"/>
    </row>
    <row r="1265" spans="1:12">
      <c r="A1265" s="241"/>
      <c r="B1265" s="245"/>
      <c r="C1265" s="239"/>
      <c r="D1265" s="239"/>
      <c r="E1265" s="242"/>
      <c r="F1265" s="242"/>
      <c r="G1265" s="242"/>
      <c r="H1265" s="243">
        <f t="shared" si="37"/>
        <v>0</v>
      </c>
      <c r="I1265" s="244"/>
      <c r="J1265" s="238" t="s">
        <v>379</v>
      </c>
      <c r="L1265" s="236"/>
    </row>
    <row r="1266" spans="1:12">
      <c r="A1266" s="241"/>
      <c r="B1266" s="245"/>
      <c r="C1266" s="239"/>
      <c r="D1266" s="239"/>
      <c r="E1266" s="242"/>
      <c r="F1266" s="242"/>
      <c r="G1266" s="242"/>
      <c r="H1266" s="243">
        <f t="shared" si="37"/>
        <v>0</v>
      </c>
      <c r="I1266" s="244"/>
      <c r="J1266" s="238" t="s">
        <v>379</v>
      </c>
      <c r="L1266" s="236"/>
    </row>
    <row r="1267" spans="1:12">
      <c r="A1267" s="241"/>
      <c r="B1267" s="245"/>
      <c r="C1267" s="239"/>
      <c r="D1267" s="239"/>
      <c r="E1267" s="242"/>
      <c r="F1267" s="242"/>
      <c r="G1267" s="242"/>
      <c r="H1267" s="243">
        <f t="shared" si="37"/>
        <v>0</v>
      </c>
      <c r="I1267" s="244"/>
      <c r="J1267" s="238" t="s">
        <v>379</v>
      </c>
      <c r="L1267" s="236"/>
    </row>
    <row r="1268" spans="1:12">
      <c r="A1268" s="241"/>
      <c r="B1268" s="245"/>
      <c r="C1268" s="239"/>
      <c r="D1268" s="239"/>
      <c r="E1268" s="242"/>
      <c r="F1268" s="242"/>
      <c r="G1268" s="242"/>
      <c r="H1268" s="243">
        <f t="shared" si="37"/>
        <v>0</v>
      </c>
      <c r="I1268" s="244"/>
      <c r="J1268" s="238" t="s">
        <v>379</v>
      </c>
      <c r="L1268" s="236"/>
    </row>
    <row r="1269" spans="1:12">
      <c r="A1269" s="241"/>
      <c r="B1269" s="245"/>
      <c r="C1269" s="239"/>
      <c r="D1269" s="239"/>
      <c r="E1269" s="242"/>
      <c r="F1269" s="242"/>
      <c r="G1269" s="242"/>
      <c r="H1269" s="243">
        <f t="shared" si="37"/>
        <v>0</v>
      </c>
      <c r="I1269" s="244"/>
      <c r="J1269" s="238" t="s">
        <v>379</v>
      </c>
      <c r="L1269" s="236"/>
    </row>
    <row r="1270" spans="1:12">
      <c r="A1270" s="241"/>
      <c r="B1270" s="245"/>
      <c r="C1270" s="239"/>
      <c r="D1270" s="239"/>
      <c r="E1270" s="242"/>
      <c r="F1270" s="242"/>
      <c r="G1270" s="242"/>
      <c r="H1270" s="243">
        <f t="shared" si="37"/>
        <v>0</v>
      </c>
      <c r="I1270" s="244"/>
      <c r="J1270" s="238" t="s">
        <v>379</v>
      </c>
      <c r="L1270" s="236"/>
    </row>
    <row r="1271" spans="1:12">
      <c r="A1271" s="241"/>
      <c r="B1271" s="245"/>
      <c r="C1271" s="239"/>
      <c r="D1271" s="239"/>
      <c r="E1271" s="242"/>
      <c r="F1271" s="242"/>
      <c r="G1271" s="242"/>
      <c r="H1271" s="243">
        <f t="shared" si="37"/>
        <v>0</v>
      </c>
      <c r="I1271" s="244"/>
      <c r="J1271" s="238" t="s">
        <v>379</v>
      </c>
      <c r="L1271" s="236"/>
    </row>
    <row r="1272" spans="1:12">
      <c r="A1272" s="241"/>
      <c r="B1272" s="245"/>
      <c r="C1272" s="239"/>
      <c r="D1272" s="239"/>
      <c r="E1272" s="242"/>
      <c r="F1272" s="242"/>
      <c r="G1272" s="242"/>
      <c r="H1272" s="243">
        <f t="shared" si="37"/>
        <v>0</v>
      </c>
      <c r="I1272" s="244"/>
      <c r="J1272" s="238" t="s">
        <v>379</v>
      </c>
      <c r="L1272" s="236"/>
    </row>
    <row r="1273" spans="1:12">
      <c r="A1273" s="241"/>
      <c r="B1273" s="245"/>
      <c r="C1273" s="239"/>
      <c r="D1273" s="239"/>
      <c r="E1273" s="242"/>
      <c r="F1273" s="242"/>
      <c r="G1273" s="242"/>
      <c r="H1273" s="243">
        <f t="shared" si="37"/>
        <v>0</v>
      </c>
      <c r="I1273" s="244"/>
      <c r="J1273" s="238" t="s">
        <v>379</v>
      </c>
      <c r="L1273" s="236"/>
    </row>
    <row r="1274" spans="1:12">
      <c r="A1274" s="241"/>
      <c r="B1274" s="245"/>
      <c r="C1274" s="239"/>
      <c r="D1274" s="239"/>
      <c r="E1274" s="242"/>
      <c r="F1274" s="242"/>
      <c r="G1274" s="242"/>
      <c r="H1274" s="243">
        <f t="shared" si="37"/>
        <v>0</v>
      </c>
      <c r="I1274" s="244"/>
      <c r="J1274" s="238" t="s">
        <v>379</v>
      </c>
      <c r="L1274" s="236"/>
    </row>
    <row r="1275" spans="1:12">
      <c r="A1275" s="241"/>
      <c r="B1275" s="245"/>
      <c r="C1275" s="239"/>
      <c r="D1275" s="239"/>
      <c r="E1275" s="242"/>
      <c r="F1275" s="242"/>
      <c r="G1275" s="242"/>
      <c r="H1275" s="243">
        <f t="shared" si="37"/>
        <v>0</v>
      </c>
      <c r="I1275" s="244"/>
      <c r="J1275" s="238" t="s">
        <v>379</v>
      </c>
      <c r="L1275" s="236"/>
    </row>
    <row r="1276" spans="1:12">
      <c r="A1276" s="241"/>
      <c r="B1276" s="245"/>
      <c r="C1276" s="239"/>
      <c r="D1276" s="239"/>
      <c r="E1276" s="242"/>
      <c r="F1276" s="242"/>
      <c r="G1276" s="242"/>
      <c r="H1276" s="243">
        <f t="shared" si="37"/>
        <v>0</v>
      </c>
      <c r="I1276" s="244"/>
      <c r="J1276" s="238" t="s">
        <v>379</v>
      </c>
      <c r="L1276" s="236"/>
    </row>
    <row r="1277" spans="1:12">
      <c r="A1277" s="241"/>
      <c r="B1277" s="245"/>
      <c r="C1277" s="239"/>
      <c r="D1277" s="239"/>
      <c r="E1277" s="242"/>
      <c r="F1277" s="242"/>
      <c r="G1277" s="242"/>
      <c r="H1277" s="243">
        <f t="shared" si="37"/>
        <v>0</v>
      </c>
      <c r="I1277" s="244"/>
      <c r="J1277" s="238" t="s">
        <v>379</v>
      </c>
      <c r="L1277" s="236"/>
    </row>
    <row r="1278" spans="1:12">
      <c r="A1278" s="241"/>
      <c r="B1278" s="245"/>
      <c r="C1278" s="239"/>
      <c r="D1278" s="239"/>
      <c r="E1278" s="242"/>
      <c r="F1278" s="242"/>
      <c r="G1278" s="242"/>
      <c r="H1278" s="243">
        <f t="shared" si="37"/>
        <v>0</v>
      </c>
      <c r="I1278" s="244"/>
      <c r="J1278" s="238" t="s">
        <v>379</v>
      </c>
      <c r="L1278" s="236"/>
    </row>
    <row r="1279" spans="1:12">
      <c r="A1279" s="241"/>
      <c r="B1279" s="245"/>
      <c r="C1279" s="239"/>
      <c r="D1279" s="239"/>
      <c r="E1279" s="242"/>
      <c r="F1279" s="242"/>
      <c r="G1279" s="242"/>
      <c r="H1279" s="243">
        <f t="shared" si="37"/>
        <v>0</v>
      </c>
      <c r="I1279" s="244"/>
      <c r="J1279" s="238" t="s">
        <v>379</v>
      </c>
      <c r="L1279" s="236"/>
    </row>
    <row r="1280" spans="1:12">
      <c r="A1280" s="241"/>
      <c r="B1280" s="245"/>
      <c r="C1280" s="239"/>
      <c r="D1280" s="239"/>
      <c r="E1280" s="242"/>
      <c r="F1280" s="242"/>
      <c r="G1280" s="242"/>
      <c r="H1280" s="243">
        <f t="shared" si="37"/>
        <v>0</v>
      </c>
      <c r="I1280" s="244"/>
      <c r="J1280" s="238" t="s">
        <v>379</v>
      </c>
      <c r="L1280" s="236"/>
    </row>
    <row r="1281" spans="1:12">
      <c r="A1281" s="241"/>
      <c r="B1281" s="245"/>
      <c r="C1281" s="239"/>
      <c r="D1281" s="239"/>
      <c r="E1281" s="242"/>
      <c r="F1281" s="242"/>
      <c r="G1281" s="242"/>
      <c r="H1281" s="243">
        <f t="shared" si="37"/>
        <v>0</v>
      </c>
      <c r="I1281" s="244"/>
      <c r="J1281" s="238" t="s">
        <v>379</v>
      </c>
      <c r="L1281" s="236"/>
    </row>
    <row r="1282" spans="1:12">
      <c r="A1282" s="241"/>
      <c r="B1282" s="245"/>
      <c r="C1282" s="239"/>
      <c r="D1282" s="239"/>
      <c r="E1282" s="242"/>
      <c r="F1282" s="242"/>
      <c r="G1282" s="242"/>
      <c r="H1282" s="243">
        <f t="shared" si="37"/>
        <v>0</v>
      </c>
      <c r="I1282" s="244"/>
      <c r="J1282" s="238" t="s">
        <v>379</v>
      </c>
      <c r="L1282" s="236"/>
    </row>
    <row r="1283" spans="1:12">
      <c r="A1283" s="241"/>
      <c r="B1283" s="245"/>
      <c r="C1283" s="239"/>
      <c r="D1283" s="239"/>
      <c r="E1283" s="242"/>
      <c r="F1283" s="242"/>
      <c r="G1283" s="242"/>
      <c r="H1283" s="243">
        <f t="shared" si="37"/>
        <v>0</v>
      </c>
      <c r="I1283" s="244"/>
      <c r="J1283" s="238" t="s">
        <v>379</v>
      </c>
      <c r="L1283" s="236"/>
    </row>
    <row r="1284" spans="1:12">
      <c r="A1284" s="241"/>
      <c r="B1284" s="245"/>
      <c r="C1284" s="239"/>
      <c r="D1284" s="239"/>
      <c r="E1284" s="242"/>
      <c r="F1284" s="242"/>
      <c r="G1284" s="242"/>
      <c r="H1284" s="243">
        <f t="shared" si="37"/>
        <v>0</v>
      </c>
      <c r="I1284" s="244"/>
      <c r="J1284" s="238" t="s">
        <v>379</v>
      </c>
      <c r="L1284" s="236"/>
    </row>
    <row r="1285" spans="1:12">
      <c r="A1285" s="241"/>
      <c r="B1285" s="245"/>
      <c r="C1285" s="239"/>
      <c r="D1285" s="239"/>
      <c r="E1285" s="242"/>
      <c r="F1285" s="242"/>
      <c r="G1285" s="242"/>
      <c r="H1285" s="243">
        <f t="shared" si="37"/>
        <v>0</v>
      </c>
      <c r="I1285" s="244"/>
      <c r="J1285" s="238" t="s">
        <v>379</v>
      </c>
      <c r="L1285" s="236"/>
    </row>
    <row r="1286" spans="1:12">
      <c r="A1286" s="241"/>
      <c r="B1286" s="245"/>
      <c r="C1286" s="239"/>
      <c r="D1286" s="239"/>
      <c r="E1286" s="242"/>
      <c r="F1286" s="242"/>
      <c r="G1286" s="242"/>
      <c r="H1286" s="243">
        <f t="shared" si="37"/>
        <v>0</v>
      </c>
      <c r="I1286" s="244"/>
      <c r="J1286" s="238" t="s">
        <v>379</v>
      </c>
      <c r="L1286" s="236"/>
    </row>
    <row r="1287" spans="1:12">
      <c r="A1287" s="241"/>
      <c r="B1287" s="245"/>
      <c r="C1287" s="239"/>
      <c r="D1287" s="239"/>
      <c r="E1287" s="242"/>
      <c r="F1287" s="242"/>
      <c r="G1287" s="242"/>
      <c r="H1287" s="243">
        <f t="shared" si="37"/>
        <v>0</v>
      </c>
      <c r="I1287" s="244"/>
      <c r="J1287" s="238" t="s">
        <v>379</v>
      </c>
      <c r="L1287" s="236"/>
    </row>
    <row r="1288" spans="1:12">
      <c r="A1288" s="241"/>
      <c r="B1288" s="245"/>
      <c r="C1288" s="239"/>
      <c r="D1288" s="239"/>
      <c r="E1288" s="242"/>
      <c r="F1288" s="242"/>
      <c r="G1288" s="242"/>
      <c r="H1288" s="243">
        <f t="shared" si="37"/>
        <v>0</v>
      </c>
      <c r="I1288" s="244"/>
      <c r="J1288" s="238" t="s">
        <v>379</v>
      </c>
      <c r="L1288" s="236"/>
    </row>
    <row r="1289" spans="1:12">
      <c r="A1289" s="241"/>
      <c r="B1289" s="245"/>
      <c r="C1289" s="239"/>
      <c r="D1289" s="239"/>
      <c r="E1289" s="242"/>
      <c r="F1289" s="242"/>
      <c r="G1289" s="242"/>
      <c r="H1289" s="243">
        <f t="shared" si="37"/>
        <v>0</v>
      </c>
      <c r="I1289" s="244"/>
      <c r="J1289" s="238" t="s">
        <v>379</v>
      </c>
      <c r="L1289" s="236"/>
    </row>
    <row r="1290" spans="1:12">
      <c r="A1290" s="241"/>
      <c r="B1290" s="245"/>
      <c r="C1290" s="239"/>
      <c r="D1290" s="239"/>
      <c r="E1290" s="242"/>
      <c r="F1290" s="242"/>
      <c r="G1290" s="242"/>
      <c r="H1290" s="243">
        <f t="shared" si="37"/>
        <v>0</v>
      </c>
      <c r="I1290" s="244"/>
      <c r="J1290" s="238" t="s">
        <v>379</v>
      </c>
      <c r="L1290" s="236"/>
    </row>
    <row r="1291" spans="1:12">
      <c r="A1291" s="241"/>
      <c r="B1291" s="245"/>
      <c r="C1291" s="239"/>
      <c r="D1291" s="239"/>
      <c r="E1291" s="242"/>
      <c r="F1291" s="242"/>
      <c r="G1291" s="242"/>
      <c r="H1291" s="243">
        <f t="shared" si="37"/>
        <v>0</v>
      </c>
      <c r="I1291" s="244"/>
      <c r="J1291" s="238" t="s">
        <v>379</v>
      </c>
      <c r="L1291" s="236"/>
    </row>
    <row r="1292" spans="1:12">
      <c r="A1292" s="241"/>
      <c r="B1292" s="245"/>
      <c r="C1292" s="239"/>
      <c r="D1292" s="239"/>
      <c r="E1292" s="242"/>
      <c r="F1292" s="242"/>
      <c r="G1292" s="242"/>
      <c r="H1292" s="243">
        <f t="shared" si="37"/>
        <v>0</v>
      </c>
      <c r="I1292" s="244"/>
      <c r="J1292" s="238" t="s">
        <v>379</v>
      </c>
      <c r="L1292" s="236"/>
    </row>
    <row r="1293" spans="1:12">
      <c r="A1293" s="241"/>
      <c r="B1293" s="245"/>
      <c r="C1293" s="239"/>
      <c r="D1293" s="239"/>
      <c r="E1293" s="242"/>
      <c r="F1293" s="242"/>
      <c r="G1293" s="242"/>
      <c r="H1293" s="243">
        <f t="shared" si="37"/>
        <v>0</v>
      </c>
      <c r="I1293" s="244"/>
      <c r="J1293" s="238" t="s">
        <v>379</v>
      </c>
      <c r="L1293" s="236"/>
    </row>
    <row r="1294" spans="1:12">
      <c r="A1294" s="241"/>
      <c r="B1294" s="245"/>
      <c r="C1294" s="239"/>
      <c r="D1294" s="239"/>
      <c r="E1294" s="242"/>
      <c r="F1294" s="242"/>
      <c r="G1294" s="242"/>
      <c r="H1294" s="243">
        <f t="shared" si="37"/>
        <v>0</v>
      </c>
      <c r="I1294" s="244"/>
      <c r="J1294" s="238" t="s">
        <v>379</v>
      </c>
      <c r="L1294" s="236"/>
    </row>
    <row r="1295" spans="1:12">
      <c r="A1295" s="241"/>
      <c r="B1295" s="245"/>
      <c r="C1295" s="239"/>
      <c r="D1295" s="239"/>
      <c r="E1295" s="242"/>
      <c r="F1295" s="242"/>
      <c r="G1295" s="242"/>
      <c r="H1295" s="243">
        <f t="shared" si="37"/>
        <v>0</v>
      </c>
      <c r="I1295" s="244"/>
      <c r="J1295" s="238" t="s">
        <v>379</v>
      </c>
      <c r="L1295" s="236"/>
    </row>
    <row r="1296" spans="1:12">
      <c r="A1296" s="241"/>
      <c r="B1296" s="245"/>
      <c r="C1296" s="239"/>
      <c r="D1296" s="239"/>
      <c r="E1296" s="242"/>
      <c r="F1296" s="242"/>
      <c r="G1296" s="242"/>
      <c r="H1296" s="243">
        <f t="shared" si="37"/>
        <v>0</v>
      </c>
      <c r="I1296" s="244"/>
      <c r="J1296" s="238" t="s">
        <v>379</v>
      </c>
      <c r="L1296" s="236"/>
    </row>
    <row r="1297" spans="1:12">
      <c r="A1297" s="241"/>
      <c r="B1297" s="245"/>
      <c r="C1297" s="239"/>
      <c r="D1297" s="239"/>
      <c r="E1297" s="242"/>
      <c r="F1297" s="242"/>
      <c r="G1297" s="242"/>
      <c r="H1297" s="243">
        <f t="shared" si="37"/>
        <v>0</v>
      </c>
      <c r="I1297" s="244"/>
      <c r="J1297" s="238" t="s">
        <v>379</v>
      </c>
      <c r="L1297" s="236"/>
    </row>
    <row r="1298" spans="1:12">
      <c r="A1298" s="241"/>
      <c r="B1298" s="245"/>
      <c r="C1298" s="239"/>
      <c r="D1298" s="239"/>
      <c r="E1298" s="242"/>
      <c r="F1298" s="242"/>
      <c r="G1298" s="242"/>
      <c r="H1298" s="243">
        <f t="shared" ref="H1298:H1361" si="38">SUM(E1298:G1298)</f>
        <v>0</v>
      </c>
      <c r="I1298" s="244"/>
      <c r="J1298" s="238" t="s">
        <v>379</v>
      </c>
      <c r="L1298" s="236"/>
    </row>
    <row r="1299" spans="1:12">
      <c r="A1299" s="241"/>
      <c r="B1299" s="245"/>
      <c r="C1299" s="239"/>
      <c r="D1299" s="239"/>
      <c r="E1299" s="242"/>
      <c r="F1299" s="242"/>
      <c r="G1299" s="242"/>
      <c r="H1299" s="243">
        <f t="shared" si="38"/>
        <v>0</v>
      </c>
      <c r="I1299" s="244"/>
      <c r="J1299" s="238" t="s">
        <v>379</v>
      </c>
      <c r="L1299" s="236"/>
    </row>
    <row r="1300" spans="1:12">
      <c r="A1300" s="241"/>
      <c r="B1300" s="245"/>
      <c r="C1300" s="239"/>
      <c r="D1300" s="239"/>
      <c r="E1300" s="242"/>
      <c r="F1300" s="242"/>
      <c r="G1300" s="242"/>
      <c r="H1300" s="243">
        <f t="shared" si="38"/>
        <v>0</v>
      </c>
      <c r="I1300" s="244"/>
      <c r="J1300" s="238" t="s">
        <v>379</v>
      </c>
      <c r="L1300" s="236"/>
    </row>
    <row r="1301" spans="1:12">
      <c r="A1301" s="241"/>
      <c r="B1301" s="245"/>
      <c r="C1301" s="239"/>
      <c r="D1301" s="239"/>
      <c r="E1301" s="242"/>
      <c r="F1301" s="242"/>
      <c r="G1301" s="242"/>
      <c r="H1301" s="243">
        <f t="shared" si="38"/>
        <v>0</v>
      </c>
      <c r="I1301" s="244"/>
      <c r="J1301" s="238" t="s">
        <v>379</v>
      </c>
      <c r="L1301" s="236"/>
    </row>
    <row r="1302" spans="1:12">
      <c r="A1302" s="241"/>
      <c r="B1302" s="245"/>
      <c r="C1302" s="239"/>
      <c r="D1302" s="239"/>
      <c r="E1302" s="242"/>
      <c r="F1302" s="242"/>
      <c r="G1302" s="242"/>
      <c r="H1302" s="243">
        <f t="shared" si="38"/>
        <v>0</v>
      </c>
      <c r="I1302" s="244"/>
      <c r="J1302" s="238" t="s">
        <v>379</v>
      </c>
      <c r="L1302" s="236"/>
    </row>
    <row r="1303" spans="1:12">
      <c r="A1303" s="241"/>
      <c r="B1303" s="245"/>
      <c r="C1303" s="239"/>
      <c r="D1303" s="239"/>
      <c r="E1303" s="242"/>
      <c r="F1303" s="242"/>
      <c r="G1303" s="242"/>
      <c r="H1303" s="243">
        <f t="shared" si="38"/>
        <v>0</v>
      </c>
      <c r="I1303" s="244"/>
      <c r="J1303" s="238" t="s">
        <v>379</v>
      </c>
      <c r="L1303" s="236"/>
    </row>
    <row r="1304" spans="1:12">
      <c r="A1304" s="241"/>
      <c r="B1304" s="245"/>
      <c r="C1304" s="239"/>
      <c r="D1304" s="239"/>
      <c r="E1304" s="242"/>
      <c r="F1304" s="242"/>
      <c r="G1304" s="242"/>
      <c r="H1304" s="243">
        <f t="shared" si="38"/>
        <v>0</v>
      </c>
      <c r="I1304" s="244"/>
      <c r="J1304" s="238" t="s">
        <v>379</v>
      </c>
      <c r="L1304" s="236"/>
    </row>
    <row r="1305" spans="1:12">
      <c r="A1305" s="241"/>
      <c r="B1305" s="245"/>
      <c r="C1305" s="239"/>
      <c r="D1305" s="239"/>
      <c r="E1305" s="242"/>
      <c r="F1305" s="242"/>
      <c r="G1305" s="242"/>
      <c r="H1305" s="243">
        <f t="shared" si="38"/>
        <v>0</v>
      </c>
      <c r="I1305" s="244"/>
      <c r="J1305" s="238" t="s">
        <v>379</v>
      </c>
      <c r="L1305" s="236"/>
    </row>
    <row r="1306" spans="1:12">
      <c r="A1306" s="241"/>
      <c r="B1306" s="245"/>
      <c r="C1306" s="239"/>
      <c r="D1306" s="239"/>
      <c r="E1306" s="242"/>
      <c r="F1306" s="242"/>
      <c r="G1306" s="242"/>
      <c r="H1306" s="243">
        <f t="shared" si="38"/>
        <v>0</v>
      </c>
      <c r="I1306" s="244"/>
      <c r="J1306" s="238" t="s">
        <v>379</v>
      </c>
      <c r="L1306" s="236"/>
    </row>
    <row r="1307" spans="1:12">
      <c r="A1307" s="241"/>
      <c r="B1307" s="245"/>
      <c r="C1307" s="239"/>
      <c r="D1307" s="239"/>
      <c r="E1307" s="242"/>
      <c r="F1307" s="242"/>
      <c r="G1307" s="242"/>
      <c r="H1307" s="243">
        <f t="shared" si="38"/>
        <v>0</v>
      </c>
      <c r="I1307" s="244"/>
      <c r="J1307" s="238" t="s">
        <v>379</v>
      </c>
      <c r="L1307" s="236"/>
    </row>
    <row r="1308" spans="1:12">
      <c r="A1308" s="241"/>
      <c r="B1308" s="245"/>
      <c r="C1308" s="239"/>
      <c r="D1308" s="239"/>
      <c r="E1308" s="242"/>
      <c r="F1308" s="242"/>
      <c r="G1308" s="242"/>
      <c r="H1308" s="243">
        <f t="shared" si="38"/>
        <v>0</v>
      </c>
      <c r="I1308" s="244"/>
      <c r="J1308" s="238" t="s">
        <v>379</v>
      </c>
      <c r="L1308" s="236"/>
    </row>
    <row r="1309" spans="1:12">
      <c r="A1309" s="241"/>
      <c r="B1309" s="245"/>
      <c r="C1309" s="239"/>
      <c r="D1309" s="239"/>
      <c r="E1309" s="242"/>
      <c r="F1309" s="242"/>
      <c r="G1309" s="242"/>
      <c r="H1309" s="243">
        <f t="shared" si="38"/>
        <v>0</v>
      </c>
      <c r="I1309" s="244"/>
      <c r="J1309" s="238" t="s">
        <v>379</v>
      </c>
      <c r="L1309" s="236"/>
    </row>
    <row r="1310" spans="1:12">
      <c r="A1310" s="241"/>
      <c r="B1310" s="245"/>
      <c r="C1310" s="239"/>
      <c r="D1310" s="239"/>
      <c r="E1310" s="242"/>
      <c r="F1310" s="242"/>
      <c r="G1310" s="242"/>
      <c r="H1310" s="243">
        <f t="shared" si="38"/>
        <v>0</v>
      </c>
      <c r="I1310" s="244"/>
      <c r="J1310" s="238" t="s">
        <v>379</v>
      </c>
      <c r="L1310" s="236"/>
    </row>
    <row r="1311" spans="1:12">
      <c r="A1311" s="241"/>
      <c r="B1311" s="245"/>
      <c r="C1311" s="239"/>
      <c r="D1311" s="239"/>
      <c r="E1311" s="242"/>
      <c r="F1311" s="242"/>
      <c r="G1311" s="242"/>
      <c r="H1311" s="243">
        <f t="shared" si="38"/>
        <v>0</v>
      </c>
      <c r="I1311" s="244"/>
      <c r="J1311" s="238" t="s">
        <v>379</v>
      </c>
      <c r="L1311" s="236"/>
    </row>
    <row r="1312" spans="1:12">
      <c r="A1312" s="241"/>
      <c r="B1312" s="245"/>
      <c r="C1312" s="239"/>
      <c r="D1312" s="239"/>
      <c r="E1312" s="242"/>
      <c r="F1312" s="242"/>
      <c r="G1312" s="242"/>
      <c r="H1312" s="243">
        <f t="shared" si="38"/>
        <v>0</v>
      </c>
      <c r="I1312" s="244"/>
      <c r="J1312" s="238" t="s">
        <v>379</v>
      </c>
      <c r="L1312" s="236"/>
    </row>
    <row r="1313" spans="1:12">
      <c r="A1313" s="241"/>
      <c r="B1313" s="245"/>
      <c r="C1313" s="239"/>
      <c r="D1313" s="239"/>
      <c r="E1313" s="242"/>
      <c r="F1313" s="242"/>
      <c r="G1313" s="242"/>
      <c r="H1313" s="243">
        <f t="shared" si="38"/>
        <v>0</v>
      </c>
      <c r="I1313" s="244"/>
      <c r="J1313" s="238" t="s">
        <v>379</v>
      </c>
      <c r="L1313" s="236"/>
    </row>
    <row r="1314" spans="1:12">
      <c r="A1314" s="241"/>
      <c r="B1314" s="245"/>
      <c r="C1314" s="239"/>
      <c r="D1314" s="239"/>
      <c r="E1314" s="242"/>
      <c r="F1314" s="242"/>
      <c r="G1314" s="242"/>
      <c r="H1314" s="243">
        <f t="shared" si="38"/>
        <v>0</v>
      </c>
      <c r="I1314" s="244"/>
      <c r="J1314" s="238" t="s">
        <v>379</v>
      </c>
      <c r="L1314" s="236"/>
    </row>
    <row r="1315" spans="1:12">
      <c r="A1315" s="241"/>
      <c r="B1315" s="245"/>
      <c r="C1315" s="239"/>
      <c r="D1315" s="239"/>
      <c r="E1315" s="242"/>
      <c r="F1315" s="242"/>
      <c r="G1315" s="242"/>
      <c r="H1315" s="243">
        <f t="shared" si="38"/>
        <v>0</v>
      </c>
      <c r="I1315" s="244"/>
      <c r="J1315" s="238" t="s">
        <v>379</v>
      </c>
      <c r="L1315" s="236"/>
    </row>
    <row r="1316" spans="1:12">
      <c r="A1316" s="241"/>
      <c r="B1316" s="245"/>
      <c r="C1316" s="239"/>
      <c r="D1316" s="239"/>
      <c r="E1316" s="242"/>
      <c r="F1316" s="242"/>
      <c r="G1316" s="242"/>
      <c r="H1316" s="243">
        <f t="shared" si="38"/>
        <v>0</v>
      </c>
      <c r="I1316" s="244"/>
      <c r="J1316" s="238" t="s">
        <v>379</v>
      </c>
      <c r="L1316" s="236"/>
    </row>
    <row r="1317" spans="1:12">
      <c r="A1317" s="241"/>
      <c r="B1317" s="245"/>
      <c r="C1317" s="239"/>
      <c r="D1317" s="239"/>
      <c r="E1317" s="242"/>
      <c r="F1317" s="242"/>
      <c r="G1317" s="242"/>
      <c r="H1317" s="243">
        <f t="shared" si="38"/>
        <v>0</v>
      </c>
      <c r="I1317" s="244"/>
      <c r="J1317" s="238" t="s">
        <v>379</v>
      </c>
      <c r="L1317" s="236"/>
    </row>
    <row r="1318" spans="1:12">
      <c r="A1318" s="241"/>
      <c r="B1318" s="245"/>
      <c r="C1318" s="239"/>
      <c r="D1318" s="239"/>
      <c r="E1318" s="242"/>
      <c r="F1318" s="242"/>
      <c r="G1318" s="242"/>
      <c r="H1318" s="243">
        <f t="shared" si="38"/>
        <v>0</v>
      </c>
      <c r="I1318" s="244"/>
      <c r="J1318" s="238" t="s">
        <v>379</v>
      </c>
      <c r="L1318" s="236"/>
    </row>
    <row r="1319" spans="1:12">
      <c r="A1319" s="241"/>
      <c r="B1319" s="245"/>
      <c r="C1319" s="239"/>
      <c r="D1319" s="239"/>
      <c r="E1319" s="242"/>
      <c r="F1319" s="242"/>
      <c r="G1319" s="242"/>
      <c r="H1319" s="243">
        <f t="shared" si="38"/>
        <v>0</v>
      </c>
      <c r="I1319" s="244"/>
      <c r="J1319" s="238" t="s">
        <v>379</v>
      </c>
      <c r="L1319" s="236"/>
    </row>
    <row r="1320" spans="1:12">
      <c r="A1320" s="241"/>
      <c r="B1320" s="245"/>
      <c r="C1320" s="239"/>
      <c r="D1320" s="239"/>
      <c r="E1320" s="242"/>
      <c r="F1320" s="242"/>
      <c r="G1320" s="242"/>
      <c r="H1320" s="243">
        <f t="shared" si="38"/>
        <v>0</v>
      </c>
      <c r="I1320" s="244"/>
      <c r="J1320" s="238" t="s">
        <v>379</v>
      </c>
      <c r="L1320" s="236"/>
    </row>
    <row r="1321" spans="1:12">
      <c r="A1321" s="241"/>
      <c r="B1321" s="245"/>
      <c r="C1321" s="239"/>
      <c r="D1321" s="239"/>
      <c r="E1321" s="242"/>
      <c r="F1321" s="242"/>
      <c r="G1321" s="242"/>
      <c r="H1321" s="243">
        <f t="shared" si="38"/>
        <v>0</v>
      </c>
      <c r="I1321" s="244"/>
      <c r="J1321" s="238" t="s">
        <v>379</v>
      </c>
      <c r="L1321" s="236"/>
    </row>
    <row r="1322" spans="1:12">
      <c r="A1322" s="241"/>
      <c r="B1322" s="245"/>
      <c r="C1322" s="239"/>
      <c r="D1322" s="239"/>
      <c r="E1322" s="242"/>
      <c r="F1322" s="242"/>
      <c r="G1322" s="242"/>
      <c r="H1322" s="243">
        <f t="shared" si="38"/>
        <v>0</v>
      </c>
      <c r="I1322" s="244"/>
      <c r="J1322" s="238" t="s">
        <v>379</v>
      </c>
      <c r="L1322" s="236"/>
    </row>
    <row r="1323" spans="1:12">
      <c r="A1323" s="241"/>
      <c r="B1323" s="245"/>
      <c r="C1323" s="239"/>
      <c r="D1323" s="239"/>
      <c r="E1323" s="242"/>
      <c r="F1323" s="242"/>
      <c r="G1323" s="242"/>
      <c r="H1323" s="243">
        <f t="shared" si="38"/>
        <v>0</v>
      </c>
      <c r="I1323" s="244"/>
      <c r="J1323" s="238" t="s">
        <v>379</v>
      </c>
      <c r="L1323" s="236"/>
    </row>
    <row r="1324" spans="1:12">
      <c r="A1324" s="241"/>
      <c r="B1324" s="245"/>
      <c r="C1324" s="239"/>
      <c r="D1324" s="239"/>
      <c r="E1324" s="242"/>
      <c r="F1324" s="242"/>
      <c r="G1324" s="242"/>
      <c r="H1324" s="243">
        <f t="shared" si="38"/>
        <v>0</v>
      </c>
      <c r="I1324" s="244"/>
      <c r="J1324" s="238" t="s">
        <v>379</v>
      </c>
      <c r="L1324" s="236"/>
    </row>
    <row r="1325" spans="1:12">
      <c r="A1325" s="241"/>
      <c r="B1325" s="245"/>
      <c r="C1325" s="239"/>
      <c r="D1325" s="239"/>
      <c r="E1325" s="242"/>
      <c r="F1325" s="242"/>
      <c r="G1325" s="242"/>
      <c r="H1325" s="243">
        <f t="shared" si="38"/>
        <v>0</v>
      </c>
      <c r="I1325" s="244"/>
      <c r="J1325" s="238" t="s">
        <v>379</v>
      </c>
      <c r="L1325" s="236"/>
    </row>
    <row r="1326" spans="1:12">
      <c r="A1326" s="241"/>
      <c r="B1326" s="245"/>
      <c r="C1326" s="239"/>
      <c r="D1326" s="239"/>
      <c r="E1326" s="242"/>
      <c r="F1326" s="242"/>
      <c r="G1326" s="242"/>
      <c r="H1326" s="243">
        <f t="shared" si="38"/>
        <v>0</v>
      </c>
      <c r="I1326" s="244"/>
      <c r="J1326" s="238" t="s">
        <v>379</v>
      </c>
      <c r="L1326" s="236"/>
    </row>
    <row r="1327" spans="1:12">
      <c r="A1327" s="241"/>
      <c r="B1327" s="245"/>
      <c r="C1327" s="239"/>
      <c r="D1327" s="239"/>
      <c r="E1327" s="242"/>
      <c r="F1327" s="242"/>
      <c r="G1327" s="242"/>
      <c r="H1327" s="243">
        <f t="shared" si="38"/>
        <v>0</v>
      </c>
      <c r="I1327" s="244"/>
      <c r="J1327" s="238" t="s">
        <v>379</v>
      </c>
      <c r="L1327" s="236"/>
    </row>
    <row r="1328" spans="1:12">
      <c r="A1328" s="241"/>
      <c r="B1328" s="245"/>
      <c r="C1328" s="239"/>
      <c r="D1328" s="239"/>
      <c r="E1328" s="242"/>
      <c r="F1328" s="242"/>
      <c r="G1328" s="242"/>
      <c r="H1328" s="243">
        <f t="shared" si="38"/>
        <v>0</v>
      </c>
      <c r="I1328" s="244"/>
      <c r="J1328" s="238" t="s">
        <v>379</v>
      </c>
      <c r="L1328" s="236"/>
    </row>
    <row r="1329" spans="1:12">
      <c r="A1329" s="241"/>
      <c r="B1329" s="245"/>
      <c r="C1329" s="239"/>
      <c r="D1329" s="239"/>
      <c r="E1329" s="242"/>
      <c r="F1329" s="242"/>
      <c r="G1329" s="242"/>
      <c r="H1329" s="243">
        <f t="shared" si="38"/>
        <v>0</v>
      </c>
      <c r="I1329" s="244"/>
      <c r="J1329" s="238" t="s">
        <v>379</v>
      </c>
      <c r="L1329" s="236"/>
    </row>
    <row r="1330" spans="1:12">
      <c r="A1330" s="241"/>
      <c r="B1330" s="245"/>
      <c r="C1330" s="239"/>
      <c r="D1330" s="239"/>
      <c r="E1330" s="242"/>
      <c r="F1330" s="242"/>
      <c r="G1330" s="242"/>
      <c r="H1330" s="243">
        <f t="shared" si="38"/>
        <v>0</v>
      </c>
      <c r="I1330" s="244"/>
      <c r="J1330" s="238" t="s">
        <v>379</v>
      </c>
      <c r="L1330" s="236"/>
    </row>
    <row r="1331" spans="1:12">
      <c r="A1331" s="241"/>
      <c r="B1331" s="245"/>
      <c r="C1331" s="239"/>
      <c r="D1331" s="239"/>
      <c r="E1331" s="242"/>
      <c r="F1331" s="242"/>
      <c r="G1331" s="242"/>
      <c r="H1331" s="243">
        <f t="shared" si="38"/>
        <v>0</v>
      </c>
      <c r="I1331" s="244"/>
      <c r="J1331" s="238" t="s">
        <v>379</v>
      </c>
      <c r="L1331" s="236"/>
    </row>
    <row r="1332" spans="1:12">
      <c r="A1332" s="241"/>
      <c r="B1332" s="245"/>
      <c r="C1332" s="239"/>
      <c r="D1332" s="239"/>
      <c r="E1332" s="242"/>
      <c r="F1332" s="242"/>
      <c r="G1332" s="242"/>
      <c r="H1332" s="243">
        <f t="shared" si="38"/>
        <v>0</v>
      </c>
      <c r="I1332" s="244"/>
      <c r="J1332" s="238" t="s">
        <v>379</v>
      </c>
      <c r="L1332" s="236"/>
    </row>
    <row r="1333" spans="1:12">
      <c r="A1333" s="241"/>
      <c r="B1333" s="245"/>
      <c r="C1333" s="239"/>
      <c r="D1333" s="239"/>
      <c r="E1333" s="242"/>
      <c r="F1333" s="242"/>
      <c r="G1333" s="242"/>
      <c r="H1333" s="243">
        <f t="shared" si="38"/>
        <v>0</v>
      </c>
      <c r="I1333" s="244"/>
      <c r="J1333" s="238" t="s">
        <v>379</v>
      </c>
      <c r="L1333" s="236"/>
    </row>
    <row r="1334" spans="1:12">
      <c r="A1334" s="241"/>
      <c r="B1334" s="245"/>
      <c r="C1334" s="239"/>
      <c r="D1334" s="239"/>
      <c r="E1334" s="242"/>
      <c r="F1334" s="242"/>
      <c r="G1334" s="242"/>
      <c r="H1334" s="243">
        <f t="shared" si="38"/>
        <v>0</v>
      </c>
      <c r="I1334" s="244"/>
      <c r="J1334" s="238" t="s">
        <v>379</v>
      </c>
      <c r="L1334" s="236"/>
    </row>
    <row r="1335" spans="1:12">
      <c r="A1335" s="241"/>
      <c r="B1335" s="245"/>
      <c r="C1335" s="239"/>
      <c r="D1335" s="239"/>
      <c r="E1335" s="242"/>
      <c r="F1335" s="242"/>
      <c r="G1335" s="242"/>
      <c r="H1335" s="243">
        <f t="shared" si="38"/>
        <v>0</v>
      </c>
      <c r="I1335" s="244"/>
      <c r="J1335" s="238" t="s">
        <v>379</v>
      </c>
      <c r="L1335" s="236"/>
    </row>
    <row r="1336" spans="1:12">
      <c r="A1336" s="241"/>
      <c r="B1336" s="245"/>
      <c r="C1336" s="239"/>
      <c r="D1336" s="239"/>
      <c r="E1336" s="242"/>
      <c r="F1336" s="242"/>
      <c r="G1336" s="242"/>
      <c r="H1336" s="243">
        <f t="shared" si="38"/>
        <v>0</v>
      </c>
      <c r="I1336" s="244"/>
      <c r="J1336" s="238" t="s">
        <v>379</v>
      </c>
      <c r="L1336" s="236"/>
    </row>
    <row r="1337" spans="1:12">
      <c r="A1337" s="241"/>
      <c r="B1337" s="245"/>
      <c r="C1337" s="239"/>
      <c r="D1337" s="239"/>
      <c r="E1337" s="242"/>
      <c r="F1337" s="242"/>
      <c r="G1337" s="242"/>
      <c r="H1337" s="243">
        <f t="shared" si="38"/>
        <v>0</v>
      </c>
      <c r="I1337" s="244"/>
      <c r="J1337" s="238" t="s">
        <v>379</v>
      </c>
      <c r="L1337" s="236"/>
    </row>
    <row r="1338" spans="1:12">
      <c r="A1338" s="241"/>
      <c r="B1338" s="245"/>
      <c r="C1338" s="239"/>
      <c r="D1338" s="239"/>
      <c r="E1338" s="242"/>
      <c r="F1338" s="242"/>
      <c r="G1338" s="242"/>
      <c r="H1338" s="243">
        <f t="shared" si="38"/>
        <v>0</v>
      </c>
      <c r="I1338" s="244"/>
      <c r="J1338" s="238" t="s">
        <v>379</v>
      </c>
      <c r="L1338" s="236"/>
    </row>
    <row r="1339" spans="1:12">
      <c r="A1339" s="241"/>
      <c r="B1339" s="245"/>
      <c r="C1339" s="239"/>
      <c r="D1339" s="239"/>
      <c r="E1339" s="242"/>
      <c r="F1339" s="242"/>
      <c r="G1339" s="242"/>
      <c r="H1339" s="243">
        <f t="shared" si="38"/>
        <v>0</v>
      </c>
      <c r="I1339" s="244"/>
      <c r="J1339" s="238" t="s">
        <v>379</v>
      </c>
      <c r="L1339" s="236"/>
    </row>
    <row r="1340" spans="1:12">
      <c r="A1340" s="241"/>
      <c r="B1340" s="245"/>
      <c r="C1340" s="239"/>
      <c r="D1340" s="239"/>
      <c r="E1340" s="242"/>
      <c r="F1340" s="242"/>
      <c r="G1340" s="242"/>
      <c r="H1340" s="243">
        <f t="shared" si="38"/>
        <v>0</v>
      </c>
      <c r="I1340" s="244"/>
      <c r="J1340" s="238" t="s">
        <v>379</v>
      </c>
      <c r="L1340" s="236"/>
    </row>
    <row r="1341" spans="1:12">
      <c r="A1341" s="241"/>
      <c r="B1341" s="245"/>
      <c r="C1341" s="239"/>
      <c r="D1341" s="239"/>
      <c r="E1341" s="242"/>
      <c r="F1341" s="242"/>
      <c r="G1341" s="242"/>
      <c r="H1341" s="243">
        <f t="shared" si="38"/>
        <v>0</v>
      </c>
      <c r="I1341" s="244"/>
      <c r="J1341" s="238" t="s">
        <v>379</v>
      </c>
      <c r="L1341" s="236"/>
    </row>
    <row r="1342" spans="1:12">
      <c r="A1342" s="241"/>
      <c r="B1342" s="245"/>
      <c r="C1342" s="239"/>
      <c r="D1342" s="239"/>
      <c r="E1342" s="242"/>
      <c r="F1342" s="242"/>
      <c r="G1342" s="242"/>
      <c r="H1342" s="243">
        <f t="shared" si="38"/>
        <v>0</v>
      </c>
      <c r="I1342" s="244"/>
      <c r="J1342" s="238" t="s">
        <v>379</v>
      </c>
      <c r="L1342" s="236"/>
    </row>
    <row r="1343" spans="1:12">
      <c r="A1343" s="241"/>
      <c r="B1343" s="245"/>
      <c r="C1343" s="239"/>
      <c r="D1343" s="239"/>
      <c r="E1343" s="242"/>
      <c r="F1343" s="242"/>
      <c r="G1343" s="242"/>
      <c r="H1343" s="243">
        <f t="shared" si="38"/>
        <v>0</v>
      </c>
      <c r="I1343" s="244"/>
      <c r="J1343" s="238" t="s">
        <v>379</v>
      </c>
      <c r="L1343" s="236"/>
    </row>
    <row r="1344" spans="1:12">
      <c r="A1344" s="241"/>
      <c r="B1344" s="245"/>
      <c r="C1344" s="239"/>
      <c r="D1344" s="239"/>
      <c r="E1344" s="242"/>
      <c r="F1344" s="242"/>
      <c r="G1344" s="242"/>
      <c r="H1344" s="243">
        <f t="shared" si="38"/>
        <v>0</v>
      </c>
      <c r="I1344" s="244"/>
      <c r="J1344" s="238" t="s">
        <v>379</v>
      </c>
      <c r="L1344" s="236"/>
    </row>
    <row r="1345" spans="1:12">
      <c r="A1345" s="241"/>
      <c r="B1345" s="245"/>
      <c r="C1345" s="239"/>
      <c r="D1345" s="239"/>
      <c r="E1345" s="242"/>
      <c r="F1345" s="242"/>
      <c r="G1345" s="242"/>
      <c r="H1345" s="243">
        <f t="shared" si="38"/>
        <v>0</v>
      </c>
      <c r="I1345" s="244"/>
      <c r="J1345" s="238" t="s">
        <v>379</v>
      </c>
      <c r="L1345" s="236"/>
    </row>
    <row r="1346" spans="1:12">
      <c r="A1346" s="241"/>
      <c r="B1346" s="245"/>
      <c r="C1346" s="239"/>
      <c r="D1346" s="239"/>
      <c r="E1346" s="242"/>
      <c r="F1346" s="242"/>
      <c r="G1346" s="242"/>
      <c r="H1346" s="243">
        <f t="shared" si="38"/>
        <v>0</v>
      </c>
      <c r="I1346" s="244"/>
      <c r="J1346" s="238" t="s">
        <v>379</v>
      </c>
      <c r="L1346" s="236"/>
    </row>
    <row r="1347" spans="1:12">
      <c r="A1347" s="241"/>
      <c r="B1347" s="245"/>
      <c r="C1347" s="239"/>
      <c r="D1347" s="239"/>
      <c r="E1347" s="242"/>
      <c r="F1347" s="242"/>
      <c r="G1347" s="242"/>
      <c r="H1347" s="243">
        <f t="shared" si="38"/>
        <v>0</v>
      </c>
      <c r="I1347" s="244"/>
      <c r="J1347" s="238" t="s">
        <v>379</v>
      </c>
      <c r="L1347" s="236"/>
    </row>
    <row r="1348" spans="1:12">
      <c r="A1348" s="241"/>
      <c r="B1348" s="245"/>
      <c r="C1348" s="239"/>
      <c r="D1348" s="239"/>
      <c r="E1348" s="242"/>
      <c r="F1348" s="242"/>
      <c r="G1348" s="242"/>
      <c r="H1348" s="243">
        <f t="shared" si="38"/>
        <v>0</v>
      </c>
      <c r="I1348" s="244"/>
      <c r="J1348" s="238" t="s">
        <v>379</v>
      </c>
      <c r="L1348" s="236"/>
    </row>
    <row r="1349" spans="1:12">
      <c r="A1349" s="241"/>
      <c r="B1349" s="245"/>
      <c r="C1349" s="239"/>
      <c r="D1349" s="239"/>
      <c r="E1349" s="242"/>
      <c r="F1349" s="242"/>
      <c r="G1349" s="242"/>
      <c r="H1349" s="243">
        <f t="shared" si="38"/>
        <v>0</v>
      </c>
      <c r="I1349" s="244"/>
      <c r="J1349" s="238" t="s">
        <v>379</v>
      </c>
      <c r="L1349" s="236"/>
    </row>
    <row r="1350" spans="1:12">
      <c r="A1350" s="241"/>
      <c r="B1350" s="245"/>
      <c r="C1350" s="239"/>
      <c r="D1350" s="239"/>
      <c r="E1350" s="242"/>
      <c r="F1350" s="242"/>
      <c r="G1350" s="242"/>
      <c r="H1350" s="243">
        <f t="shared" si="38"/>
        <v>0</v>
      </c>
      <c r="I1350" s="244"/>
      <c r="J1350" s="238" t="s">
        <v>379</v>
      </c>
      <c r="L1350" s="236"/>
    </row>
    <row r="1351" spans="1:12">
      <c r="A1351" s="241"/>
      <c r="B1351" s="245"/>
      <c r="C1351" s="239"/>
      <c r="D1351" s="239"/>
      <c r="E1351" s="242"/>
      <c r="F1351" s="242"/>
      <c r="G1351" s="242"/>
      <c r="H1351" s="243">
        <f t="shared" si="38"/>
        <v>0</v>
      </c>
      <c r="I1351" s="244"/>
      <c r="J1351" s="238" t="s">
        <v>379</v>
      </c>
      <c r="L1351" s="236"/>
    </row>
    <row r="1352" spans="1:12">
      <c r="A1352" s="241"/>
      <c r="B1352" s="245"/>
      <c r="C1352" s="239"/>
      <c r="D1352" s="239"/>
      <c r="E1352" s="242"/>
      <c r="F1352" s="242"/>
      <c r="G1352" s="242"/>
      <c r="H1352" s="243">
        <f t="shared" si="38"/>
        <v>0</v>
      </c>
      <c r="I1352" s="244"/>
      <c r="J1352" s="238" t="s">
        <v>379</v>
      </c>
      <c r="L1352" s="236"/>
    </row>
    <row r="1353" spans="1:12">
      <c r="A1353" s="241"/>
      <c r="B1353" s="245"/>
      <c r="C1353" s="239"/>
      <c r="D1353" s="239"/>
      <c r="E1353" s="242"/>
      <c r="F1353" s="242"/>
      <c r="G1353" s="242"/>
      <c r="H1353" s="243">
        <f t="shared" si="38"/>
        <v>0</v>
      </c>
      <c r="I1353" s="244"/>
      <c r="J1353" s="238" t="s">
        <v>379</v>
      </c>
      <c r="L1353" s="236"/>
    </row>
    <row r="1354" spans="1:12">
      <c r="A1354" s="241"/>
      <c r="B1354" s="245"/>
      <c r="C1354" s="239"/>
      <c r="D1354" s="239"/>
      <c r="E1354" s="242"/>
      <c r="F1354" s="242"/>
      <c r="G1354" s="242"/>
      <c r="H1354" s="243">
        <f t="shared" si="38"/>
        <v>0</v>
      </c>
      <c r="I1354" s="244"/>
      <c r="J1354" s="238" t="s">
        <v>379</v>
      </c>
      <c r="L1354" s="236"/>
    </row>
    <row r="1355" spans="1:12">
      <c r="A1355" s="241"/>
      <c r="B1355" s="245"/>
      <c r="C1355" s="239"/>
      <c r="D1355" s="239"/>
      <c r="E1355" s="242"/>
      <c r="F1355" s="242"/>
      <c r="G1355" s="242"/>
      <c r="H1355" s="243">
        <f t="shared" si="38"/>
        <v>0</v>
      </c>
      <c r="I1355" s="244"/>
      <c r="J1355" s="238" t="s">
        <v>379</v>
      </c>
      <c r="L1355" s="236"/>
    </row>
    <row r="1356" spans="1:12">
      <c r="A1356" s="241"/>
      <c r="B1356" s="245"/>
      <c r="C1356" s="239"/>
      <c r="D1356" s="239"/>
      <c r="E1356" s="242"/>
      <c r="F1356" s="242"/>
      <c r="G1356" s="242"/>
      <c r="H1356" s="243">
        <f t="shared" si="38"/>
        <v>0</v>
      </c>
      <c r="I1356" s="244"/>
      <c r="J1356" s="238" t="s">
        <v>379</v>
      </c>
      <c r="L1356" s="236"/>
    </row>
    <row r="1357" spans="1:12">
      <c r="A1357" s="241"/>
      <c r="B1357" s="245"/>
      <c r="C1357" s="239"/>
      <c r="D1357" s="239"/>
      <c r="E1357" s="242"/>
      <c r="F1357" s="242"/>
      <c r="G1357" s="242"/>
      <c r="H1357" s="243">
        <f t="shared" si="38"/>
        <v>0</v>
      </c>
      <c r="I1357" s="244"/>
      <c r="J1357" s="238" t="s">
        <v>379</v>
      </c>
      <c r="L1357" s="236"/>
    </row>
    <row r="1358" spans="1:12">
      <c r="A1358" s="241"/>
      <c r="B1358" s="245"/>
      <c r="C1358" s="239"/>
      <c r="D1358" s="239"/>
      <c r="E1358" s="242"/>
      <c r="F1358" s="242"/>
      <c r="G1358" s="242"/>
      <c r="H1358" s="243">
        <f t="shared" si="38"/>
        <v>0</v>
      </c>
      <c r="I1358" s="244"/>
      <c r="J1358" s="238" t="s">
        <v>379</v>
      </c>
      <c r="L1358" s="236"/>
    </row>
    <row r="1359" spans="1:12">
      <c r="A1359" s="241"/>
      <c r="B1359" s="245"/>
      <c r="C1359" s="239"/>
      <c r="D1359" s="239"/>
      <c r="E1359" s="242"/>
      <c r="F1359" s="242"/>
      <c r="G1359" s="242"/>
      <c r="H1359" s="243">
        <f t="shared" si="38"/>
        <v>0</v>
      </c>
      <c r="I1359" s="244"/>
      <c r="J1359" s="238" t="s">
        <v>379</v>
      </c>
      <c r="L1359" s="236"/>
    </row>
    <row r="1360" spans="1:12">
      <c r="A1360" s="241"/>
      <c r="B1360" s="245"/>
      <c r="C1360" s="239"/>
      <c r="D1360" s="239"/>
      <c r="E1360" s="242"/>
      <c r="F1360" s="242"/>
      <c r="G1360" s="242"/>
      <c r="H1360" s="243">
        <f t="shared" si="38"/>
        <v>0</v>
      </c>
      <c r="I1360" s="244"/>
      <c r="J1360" s="238" t="s">
        <v>379</v>
      </c>
      <c r="L1360" s="236"/>
    </row>
    <row r="1361" spans="1:12">
      <c r="A1361" s="241"/>
      <c r="B1361" s="245"/>
      <c r="C1361" s="239"/>
      <c r="D1361" s="239"/>
      <c r="E1361" s="242"/>
      <c r="F1361" s="242"/>
      <c r="G1361" s="242"/>
      <c r="H1361" s="243">
        <f t="shared" si="38"/>
        <v>0</v>
      </c>
      <c r="I1361" s="244"/>
      <c r="J1361" s="238" t="s">
        <v>379</v>
      </c>
      <c r="L1361" s="236"/>
    </row>
    <row r="1362" spans="1:12">
      <c r="A1362" s="241"/>
      <c r="B1362" s="245"/>
      <c r="C1362" s="239"/>
      <c r="D1362" s="239"/>
      <c r="E1362" s="242"/>
      <c r="F1362" s="242"/>
      <c r="G1362" s="242"/>
      <c r="H1362" s="243">
        <f t="shared" ref="H1362:H1425" si="39">SUM(E1362:G1362)</f>
        <v>0</v>
      </c>
      <c r="I1362" s="244"/>
      <c r="J1362" s="238" t="s">
        <v>379</v>
      </c>
      <c r="L1362" s="236"/>
    </row>
    <row r="1363" spans="1:12">
      <c r="A1363" s="241"/>
      <c r="B1363" s="245"/>
      <c r="C1363" s="239"/>
      <c r="D1363" s="239"/>
      <c r="E1363" s="242"/>
      <c r="F1363" s="242"/>
      <c r="G1363" s="242"/>
      <c r="H1363" s="243">
        <f t="shared" si="39"/>
        <v>0</v>
      </c>
      <c r="I1363" s="244"/>
      <c r="J1363" s="238" t="s">
        <v>379</v>
      </c>
      <c r="L1363" s="236"/>
    </row>
    <row r="1364" spans="1:12">
      <c r="A1364" s="241"/>
      <c r="B1364" s="245"/>
      <c r="C1364" s="239"/>
      <c r="D1364" s="239"/>
      <c r="E1364" s="242"/>
      <c r="F1364" s="242"/>
      <c r="G1364" s="242"/>
      <c r="H1364" s="243">
        <f t="shared" si="39"/>
        <v>0</v>
      </c>
      <c r="I1364" s="244"/>
      <c r="J1364" s="238" t="s">
        <v>379</v>
      </c>
      <c r="L1364" s="236"/>
    </row>
    <row r="1365" spans="1:12">
      <c r="A1365" s="241"/>
      <c r="B1365" s="245"/>
      <c r="C1365" s="239"/>
      <c r="D1365" s="239"/>
      <c r="E1365" s="242"/>
      <c r="F1365" s="242"/>
      <c r="G1365" s="242"/>
      <c r="H1365" s="243">
        <f t="shared" si="39"/>
        <v>0</v>
      </c>
      <c r="I1365" s="244"/>
      <c r="J1365" s="238" t="s">
        <v>379</v>
      </c>
      <c r="L1365" s="236"/>
    </row>
    <row r="1366" spans="1:12">
      <c r="A1366" s="241"/>
      <c r="B1366" s="245"/>
      <c r="C1366" s="239"/>
      <c r="D1366" s="239"/>
      <c r="E1366" s="242"/>
      <c r="F1366" s="242"/>
      <c r="G1366" s="242"/>
      <c r="H1366" s="243">
        <f t="shared" si="39"/>
        <v>0</v>
      </c>
      <c r="I1366" s="244"/>
      <c r="J1366" s="238" t="s">
        <v>379</v>
      </c>
      <c r="L1366" s="236"/>
    </row>
    <row r="1367" spans="1:12">
      <c r="A1367" s="241"/>
      <c r="B1367" s="245"/>
      <c r="C1367" s="239"/>
      <c r="D1367" s="239"/>
      <c r="E1367" s="242"/>
      <c r="F1367" s="242"/>
      <c r="G1367" s="242"/>
      <c r="H1367" s="243">
        <f t="shared" si="39"/>
        <v>0</v>
      </c>
      <c r="I1367" s="244"/>
      <c r="J1367" s="238" t="s">
        <v>379</v>
      </c>
      <c r="L1367" s="236"/>
    </row>
    <row r="1368" spans="1:12">
      <c r="A1368" s="241"/>
      <c r="B1368" s="245"/>
      <c r="C1368" s="239"/>
      <c r="D1368" s="239"/>
      <c r="E1368" s="242"/>
      <c r="F1368" s="242"/>
      <c r="G1368" s="242"/>
      <c r="H1368" s="243">
        <f t="shared" si="39"/>
        <v>0</v>
      </c>
      <c r="I1368" s="244"/>
      <c r="J1368" s="238" t="s">
        <v>379</v>
      </c>
      <c r="L1368" s="236"/>
    </row>
    <row r="1369" spans="1:12">
      <c r="A1369" s="241"/>
      <c r="B1369" s="245"/>
      <c r="C1369" s="239"/>
      <c r="D1369" s="239"/>
      <c r="E1369" s="242"/>
      <c r="F1369" s="242"/>
      <c r="G1369" s="242"/>
      <c r="H1369" s="243">
        <f t="shared" si="39"/>
        <v>0</v>
      </c>
      <c r="I1369" s="244"/>
      <c r="J1369" s="238" t="s">
        <v>379</v>
      </c>
      <c r="L1369" s="236"/>
    </row>
    <row r="1370" spans="1:12">
      <c r="A1370" s="241"/>
      <c r="B1370" s="245"/>
      <c r="C1370" s="239"/>
      <c r="D1370" s="239"/>
      <c r="E1370" s="242"/>
      <c r="F1370" s="242"/>
      <c r="G1370" s="242"/>
      <c r="H1370" s="243">
        <f t="shared" si="39"/>
        <v>0</v>
      </c>
      <c r="I1370" s="244"/>
      <c r="J1370" s="238" t="s">
        <v>379</v>
      </c>
      <c r="L1370" s="236"/>
    </row>
    <row r="1371" spans="1:12">
      <c r="A1371" s="241"/>
      <c r="B1371" s="245"/>
      <c r="C1371" s="239"/>
      <c r="D1371" s="239"/>
      <c r="E1371" s="242"/>
      <c r="F1371" s="242"/>
      <c r="G1371" s="242"/>
      <c r="H1371" s="243">
        <f t="shared" si="39"/>
        <v>0</v>
      </c>
      <c r="I1371" s="244"/>
      <c r="J1371" s="238" t="s">
        <v>379</v>
      </c>
      <c r="L1371" s="236"/>
    </row>
    <row r="1372" spans="1:12">
      <c r="A1372" s="241"/>
      <c r="B1372" s="245"/>
      <c r="C1372" s="239"/>
      <c r="D1372" s="239"/>
      <c r="E1372" s="242"/>
      <c r="F1372" s="242"/>
      <c r="G1372" s="242"/>
      <c r="H1372" s="243">
        <f t="shared" si="39"/>
        <v>0</v>
      </c>
      <c r="I1372" s="244"/>
      <c r="J1372" s="238" t="s">
        <v>379</v>
      </c>
      <c r="L1372" s="236"/>
    </row>
    <row r="1373" spans="1:12">
      <c r="A1373" s="241"/>
      <c r="B1373" s="245"/>
      <c r="C1373" s="239"/>
      <c r="D1373" s="239"/>
      <c r="E1373" s="242"/>
      <c r="F1373" s="242"/>
      <c r="G1373" s="242"/>
      <c r="H1373" s="243">
        <f t="shared" si="39"/>
        <v>0</v>
      </c>
      <c r="I1373" s="244"/>
      <c r="J1373" s="238" t="s">
        <v>379</v>
      </c>
      <c r="L1373" s="236"/>
    </row>
    <row r="1374" spans="1:12">
      <c r="A1374" s="241"/>
      <c r="B1374" s="245"/>
      <c r="C1374" s="239"/>
      <c r="D1374" s="239"/>
      <c r="E1374" s="242"/>
      <c r="F1374" s="242"/>
      <c r="G1374" s="242"/>
      <c r="H1374" s="243">
        <f t="shared" si="39"/>
        <v>0</v>
      </c>
      <c r="I1374" s="244"/>
      <c r="J1374" s="238" t="s">
        <v>379</v>
      </c>
      <c r="L1374" s="236"/>
    </row>
    <row r="1375" spans="1:12">
      <c r="A1375" s="241"/>
      <c r="B1375" s="245"/>
      <c r="C1375" s="239"/>
      <c r="D1375" s="239"/>
      <c r="E1375" s="242"/>
      <c r="F1375" s="242"/>
      <c r="G1375" s="242"/>
      <c r="H1375" s="243">
        <f t="shared" si="39"/>
        <v>0</v>
      </c>
      <c r="I1375" s="244"/>
      <c r="J1375" s="238" t="s">
        <v>379</v>
      </c>
      <c r="L1375" s="236"/>
    </row>
    <row r="1376" spans="1:12">
      <c r="A1376" s="241"/>
      <c r="B1376" s="245"/>
      <c r="C1376" s="239"/>
      <c r="D1376" s="239"/>
      <c r="E1376" s="242"/>
      <c r="F1376" s="242"/>
      <c r="G1376" s="242"/>
      <c r="H1376" s="243">
        <f t="shared" si="39"/>
        <v>0</v>
      </c>
      <c r="I1376" s="244"/>
      <c r="J1376" s="238" t="s">
        <v>379</v>
      </c>
      <c r="L1376" s="236"/>
    </row>
    <row r="1377" spans="1:12">
      <c r="A1377" s="241"/>
      <c r="B1377" s="245"/>
      <c r="C1377" s="239"/>
      <c r="D1377" s="239"/>
      <c r="E1377" s="242"/>
      <c r="F1377" s="242"/>
      <c r="G1377" s="242"/>
      <c r="H1377" s="243">
        <f t="shared" si="39"/>
        <v>0</v>
      </c>
      <c r="I1377" s="244"/>
      <c r="J1377" s="238" t="s">
        <v>379</v>
      </c>
      <c r="L1377" s="236"/>
    </row>
    <row r="1378" spans="1:12">
      <c r="A1378" s="241"/>
      <c r="B1378" s="245"/>
      <c r="C1378" s="239"/>
      <c r="D1378" s="239"/>
      <c r="E1378" s="242"/>
      <c r="F1378" s="242"/>
      <c r="G1378" s="242"/>
      <c r="H1378" s="243">
        <f t="shared" si="39"/>
        <v>0</v>
      </c>
      <c r="I1378" s="244"/>
      <c r="J1378" s="238" t="s">
        <v>379</v>
      </c>
      <c r="L1378" s="236"/>
    </row>
    <row r="1379" spans="1:12">
      <c r="A1379" s="241"/>
      <c r="B1379" s="245"/>
      <c r="C1379" s="239"/>
      <c r="D1379" s="239"/>
      <c r="E1379" s="242"/>
      <c r="F1379" s="242"/>
      <c r="G1379" s="242"/>
      <c r="H1379" s="243">
        <f t="shared" si="39"/>
        <v>0</v>
      </c>
      <c r="I1379" s="244"/>
      <c r="J1379" s="238" t="s">
        <v>379</v>
      </c>
      <c r="L1379" s="236"/>
    </row>
    <row r="1380" spans="1:12">
      <c r="A1380" s="241"/>
      <c r="B1380" s="245"/>
      <c r="C1380" s="239"/>
      <c r="D1380" s="239"/>
      <c r="E1380" s="242"/>
      <c r="F1380" s="242"/>
      <c r="G1380" s="242"/>
      <c r="H1380" s="243">
        <f t="shared" si="39"/>
        <v>0</v>
      </c>
      <c r="I1380" s="244"/>
      <c r="J1380" s="238" t="s">
        <v>379</v>
      </c>
      <c r="L1380" s="236"/>
    </row>
    <row r="1381" spans="1:12">
      <c r="A1381" s="241"/>
      <c r="B1381" s="245"/>
      <c r="C1381" s="239"/>
      <c r="D1381" s="239"/>
      <c r="E1381" s="242"/>
      <c r="F1381" s="242"/>
      <c r="G1381" s="242"/>
      <c r="H1381" s="243">
        <f t="shared" si="39"/>
        <v>0</v>
      </c>
      <c r="I1381" s="244"/>
      <c r="J1381" s="238" t="s">
        <v>379</v>
      </c>
      <c r="L1381" s="236"/>
    </row>
    <row r="1382" spans="1:12">
      <c r="A1382" s="241"/>
      <c r="B1382" s="245"/>
      <c r="C1382" s="239"/>
      <c r="D1382" s="239"/>
      <c r="E1382" s="242"/>
      <c r="F1382" s="242"/>
      <c r="G1382" s="242"/>
      <c r="H1382" s="243">
        <f t="shared" si="39"/>
        <v>0</v>
      </c>
      <c r="I1382" s="244"/>
      <c r="J1382" s="238" t="s">
        <v>379</v>
      </c>
      <c r="L1382" s="236"/>
    </row>
    <row r="1383" spans="1:12">
      <c r="A1383" s="241"/>
      <c r="B1383" s="245"/>
      <c r="C1383" s="239"/>
      <c r="D1383" s="239"/>
      <c r="E1383" s="242"/>
      <c r="F1383" s="242"/>
      <c r="G1383" s="242"/>
      <c r="H1383" s="243">
        <f t="shared" si="39"/>
        <v>0</v>
      </c>
      <c r="I1383" s="244"/>
      <c r="J1383" s="238" t="s">
        <v>379</v>
      </c>
      <c r="L1383" s="236"/>
    </row>
    <row r="1384" spans="1:12">
      <c r="A1384" s="241"/>
      <c r="B1384" s="245"/>
      <c r="C1384" s="239"/>
      <c r="D1384" s="239"/>
      <c r="E1384" s="242"/>
      <c r="F1384" s="242"/>
      <c r="G1384" s="242"/>
      <c r="H1384" s="243">
        <f t="shared" si="39"/>
        <v>0</v>
      </c>
      <c r="I1384" s="244"/>
      <c r="J1384" s="238" t="s">
        <v>379</v>
      </c>
      <c r="L1384" s="236"/>
    </row>
    <row r="1385" spans="1:12">
      <c r="A1385" s="241"/>
      <c r="B1385" s="245"/>
      <c r="C1385" s="239"/>
      <c r="D1385" s="239"/>
      <c r="E1385" s="242"/>
      <c r="F1385" s="242"/>
      <c r="G1385" s="242"/>
      <c r="H1385" s="243">
        <f t="shared" si="39"/>
        <v>0</v>
      </c>
      <c r="I1385" s="244"/>
      <c r="J1385" s="238" t="s">
        <v>379</v>
      </c>
      <c r="L1385" s="236"/>
    </row>
    <row r="1386" spans="1:12">
      <c r="A1386" s="241"/>
      <c r="B1386" s="245"/>
      <c r="C1386" s="239"/>
      <c r="D1386" s="239"/>
      <c r="E1386" s="242"/>
      <c r="F1386" s="242"/>
      <c r="G1386" s="242"/>
      <c r="H1386" s="243">
        <f t="shared" si="39"/>
        <v>0</v>
      </c>
      <c r="I1386" s="244"/>
      <c r="J1386" s="238" t="s">
        <v>379</v>
      </c>
      <c r="L1386" s="236"/>
    </row>
    <row r="1387" spans="1:12">
      <c r="A1387" s="241"/>
      <c r="B1387" s="245"/>
      <c r="C1387" s="239"/>
      <c r="D1387" s="239"/>
      <c r="E1387" s="242"/>
      <c r="F1387" s="242"/>
      <c r="G1387" s="242"/>
      <c r="H1387" s="243">
        <f t="shared" si="39"/>
        <v>0</v>
      </c>
      <c r="I1387" s="244"/>
      <c r="J1387" s="238" t="s">
        <v>379</v>
      </c>
      <c r="L1387" s="236"/>
    </row>
    <row r="1388" spans="1:12">
      <c r="A1388" s="241"/>
      <c r="B1388" s="245"/>
      <c r="C1388" s="239"/>
      <c r="D1388" s="239"/>
      <c r="E1388" s="242"/>
      <c r="F1388" s="242"/>
      <c r="G1388" s="242"/>
      <c r="H1388" s="243">
        <f t="shared" si="39"/>
        <v>0</v>
      </c>
      <c r="I1388" s="244"/>
      <c r="J1388" s="238" t="s">
        <v>379</v>
      </c>
      <c r="L1388" s="236"/>
    </row>
    <row r="1389" spans="1:12">
      <c r="A1389" s="241"/>
      <c r="B1389" s="245"/>
      <c r="C1389" s="239"/>
      <c r="D1389" s="239"/>
      <c r="E1389" s="242"/>
      <c r="F1389" s="242"/>
      <c r="G1389" s="242"/>
      <c r="H1389" s="243">
        <f t="shared" si="39"/>
        <v>0</v>
      </c>
      <c r="I1389" s="244"/>
      <c r="J1389" s="238" t="s">
        <v>379</v>
      </c>
      <c r="L1389" s="236"/>
    </row>
    <row r="1390" spans="1:12">
      <c r="A1390" s="241"/>
      <c r="B1390" s="245"/>
      <c r="C1390" s="239"/>
      <c r="D1390" s="239"/>
      <c r="E1390" s="242"/>
      <c r="F1390" s="242"/>
      <c r="G1390" s="242"/>
      <c r="H1390" s="243">
        <f t="shared" si="39"/>
        <v>0</v>
      </c>
      <c r="I1390" s="244"/>
      <c r="J1390" s="238" t="s">
        <v>379</v>
      </c>
      <c r="L1390" s="236"/>
    </row>
    <row r="1391" spans="1:12">
      <c r="A1391" s="241"/>
      <c r="B1391" s="245"/>
      <c r="C1391" s="239"/>
      <c r="D1391" s="239"/>
      <c r="E1391" s="242"/>
      <c r="F1391" s="242"/>
      <c r="G1391" s="242"/>
      <c r="H1391" s="243">
        <f t="shared" si="39"/>
        <v>0</v>
      </c>
      <c r="I1391" s="244"/>
      <c r="J1391" s="238" t="s">
        <v>379</v>
      </c>
      <c r="L1391" s="236"/>
    </row>
    <row r="1392" spans="1:12">
      <c r="A1392" s="241"/>
      <c r="B1392" s="245"/>
      <c r="C1392" s="239"/>
      <c r="D1392" s="239"/>
      <c r="E1392" s="242"/>
      <c r="F1392" s="242"/>
      <c r="G1392" s="242"/>
      <c r="H1392" s="243">
        <f t="shared" si="39"/>
        <v>0</v>
      </c>
      <c r="I1392" s="244"/>
      <c r="J1392" s="238" t="s">
        <v>379</v>
      </c>
      <c r="L1392" s="236"/>
    </row>
    <row r="1393" spans="1:12">
      <c r="A1393" s="241"/>
      <c r="B1393" s="245"/>
      <c r="C1393" s="239"/>
      <c r="D1393" s="239"/>
      <c r="E1393" s="242"/>
      <c r="F1393" s="242"/>
      <c r="G1393" s="242"/>
      <c r="H1393" s="243">
        <f t="shared" si="39"/>
        <v>0</v>
      </c>
      <c r="I1393" s="244"/>
      <c r="J1393" s="238" t="s">
        <v>379</v>
      </c>
      <c r="L1393" s="236"/>
    </row>
    <row r="1394" spans="1:12">
      <c r="A1394" s="241"/>
      <c r="B1394" s="245"/>
      <c r="C1394" s="239"/>
      <c r="D1394" s="239"/>
      <c r="E1394" s="242"/>
      <c r="F1394" s="242"/>
      <c r="G1394" s="242"/>
      <c r="H1394" s="243">
        <f t="shared" si="39"/>
        <v>0</v>
      </c>
      <c r="I1394" s="244"/>
      <c r="J1394" s="238" t="s">
        <v>379</v>
      </c>
      <c r="L1394" s="236"/>
    </row>
    <row r="1395" spans="1:12">
      <c r="A1395" s="241"/>
      <c r="B1395" s="245"/>
      <c r="C1395" s="239"/>
      <c r="D1395" s="239"/>
      <c r="E1395" s="242"/>
      <c r="F1395" s="242"/>
      <c r="G1395" s="242"/>
      <c r="H1395" s="243">
        <f t="shared" si="39"/>
        <v>0</v>
      </c>
      <c r="I1395" s="244"/>
      <c r="J1395" s="238" t="s">
        <v>379</v>
      </c>
      <c r="L1395" s="236"/>
    </row>
    <row r="1396" spans="1:12">
      <c r="A1396" s="241"/>
      <c r="B1396" s="245"/>
      <c r="C1396" s="239"/>
      <c r="D1396" s="239"/>
      <c r="E1396" s="242"/>
      <c r="F1396" s="242"/>
      <c r="G1396" s="242"/>
      <c r="H1396" s="243">
        <f t="shared" si="39"/>
        <v>0</v>
      </c>
      <c r="I1396" s="244"/>
      <c r="J1396" s="238" t="s">
        <v>379</v>
      </c>
      <c r="L1396" s="236"/>
    </row>
    <row r="1397" spans="1:12">
      <c r="A1397" s="241"/>
      <c r="B1397" s="245"/>
      <c r="C1397" s="239"/>
      <c r="D1397" s="239"/>
      <c r="E1397" s="242"/>
      <c r="F1397" s="242"/>
      <c r="G1397" s="242"/>
      <c r="H1397" s="243">
        <f t="shared" si="39"/>
        <v>0</v>
      </c>
      <c r="I1397" s="244"/>
      <c r="J1397" s="238" t="s">
        <v>379</v>
      </c>
      <c r="L1397" s="236"/>
    </row>
    <row r="1398" spans="1:12">
      <c r="A1398" s="241"/>
      <c r="B1398" s="245"/>
      <c r="C1398" s="239"/>
      <c r="D1398" s="239"/>
      <c r="E1398" s="242"/>
      <c r="F1398" s="242"/>
      <c r="G1398" s="242"/>
      <c r="H1398" s="243">
        <f t="shared" si="39"/>
        <v>0</v>
      </c>
      <c r="I1398" s="244"/>
      <c r="J1398" s="238" t="s">
        <v>379</v>
      </c>
      <c r="L1398" s="236"/>
    </row>
    <row r="1399" spans="1:12">
      <c r="A1399" s="241"/>
      <c r="B1399" s="245"/>
      <c r="C1399" s="239"/>
      <c r="D1399" s="239"/>
      <c r="E1399" s="242"/>
      <c r="F1399" s="242"/>
      <c r="G1399" s="242"/>
      <c r="H1399" s="243">
        <f t="shared" si="39"/>
        <v>0</v>
      </c>
      <c r="I1399" s="244"/>
      <c r="J1399" s="238" t="s">
        <v>379</v>
      </c>
      <c r="L1399" s="236"/>
    </row>
    <row r="1400" spans="1:12">
      <c r="A1400" s="241"/>
      <c r="B1400" s="245"/>
      <c r="C1400" s="239"/>
      <c r="D1400" s="239"/>
      <c r="E1400" s="242"/>
      <c r="F1400" s="242"/>
      <c r="G1400" s="242"/>
      <c r="H1400" s="243">
        <f t="shared" si="39"/>
        <v>0</v>
      </c>
      <c r="I1400" s="244"/>
      <c r="J1400" s="238" t="s">
        <v>379</v>
      </c>
      <c r="L1400" s="236"/>
    </row>
    <row r="1401" spans="1:12">
      <c r="A1401" s="241"/>
      <c r="B1401" s="245"/>
      <c r="C1401" s="239"/>
      <c r="D1401" s="239"/>
      <c r="E1401" s="242"/>
      <c r="F1401" s="242"/>
      <c r="G1401" s="242"/>
      <c r="H1401" s="243">
        <f t="shared" si="39"/>
        <v>0</v>
      </c>
      <c r="I1401" s="244"/>
      <c r="J1401" s="238" t="s">
        <v>379</v>
      </c>
      <c r="L1401" s="236"/>
    </row>
    <row r="1402" spans="1:12">
      <c r="A1402" s="241"/>
      <c r="B1402" s="245"/>
      <c r="C1402" s="239"/>
      <c r="D1402" s="239"/>
      <c r="E1402" s="242"/>
      <c r="F1402" s="242"/>
      <c r="G1402" s="242"/>
      <c r="H1402" s="243">
        <f t="shared" si="39"/>
        <v>0</v>
      </c>
      <c r="I1402" s="244"/>
      <c r="J1402" s="238" t="s">
        <v>379</v>
      </c>
      <c r="L1402" s="236"/>
    </row>
    <row r="1403" spans="1:12">
      <c r="A1403" s="241"/>
      <c r="B1403" s="245"/>
      <c r="C1403" s="239"/>
      <c r="D1403" s="239"/>
      <c r="E1403" s="242"/>
      <c r="F1403" s="242"/>
      <c r="G1403" s="242"/>
      <c r="H1403" s="243">
        <f t="shared" si="39"/>
        <v>0</v>
      </c>
      <c r="I1403" s="244"/>
      <c r="J1403" s="238" t="s">
        <v>379</v>
      </c>
      <c r="L1403" s="236"/>
    </row>
    <row r="1404" spans="1:12">
      <c r="A1404" s="241"/>
      <c r="B1404" s="245"/>
      <c r="C1404" s="239"/>
      <c r="D1404" s="239"/>
      <c r="E1404" s="242"/>
      <c r="F1404" s="242"/>
      <c r="G1404" s="242"/>
      <c r="H1404" s="243">
        <f t="shared" si="39"/>
        <v>0</v>
      </c>
      <c r="I1404" s="244"/>
      <c r="J1404" s="238" t="s">
        <v>379</v>
      </c>
      <c r="L1404" s="236"/>
    </row>
    <row r="1405" spans="1:12">
      <c r="A1405" s="241"/>
      <c r="B1405" s="245"/>
      <c r="C1405" s="239"/>
      <c r="D1405" s="239"/>
      <c r="E1405" s="242"/>
      <c r="F1405" s="242"/>
      <c r="G1405" s="242"/>
      <c r="H1405" s="243">
        <f t="shared" si="39"/>
        <v>0</v>
      </c>
      <c r="I1405" s="244"/>
      <c r="J1405" s="238" t="s">
        <v>379</v>
      </c>
      <c r="L1405" s="236"/>
    </row>
    <row r="1406" spans="1:12">
      <c r="A1406" s="241"/>
      <c r="B1406" s="245"/>
      <c r="C1406" s="239"/>
      <c r="D1406" s="239"/>
      <c r="E1406" s="242"/>
      <c r="F1406" s="242"/>
      <c r="G1406" s="242"/>
      <c r="H1406" s="243">
        <f t="shared" si="39"/>
        <v>0</v>
      </c>
      <c r="I1406" s="244"/>
      <c r="J1406" s="238" t="s">
        <v>379</v>
      </c>
      <c r="L1406" s="236"/>
    </row>
    <row r="1407" spans="1:12">
      <c r="A1407" s="241"/>
      <c r="B1407" s="245"/>
      <c r="C1407" s="239"/>
      <c r="D1407" s="239"/>
      <c r="E1407" s="242"/>
      <c r="F1407" s="242"/>
      <c r="G1407" s="242"/>
      <c r="H1407" s="243">
        <f t="shared" si="39"/>
        <v>0</v>
      </c>
      <c r="I1407" s="244"/>
      <c r="J1407" s="238" t="s">
        <v>379</v>
      </c>
      <c r="L1407" s="236"/>
    </row>
    <row r="1408" spans="1:12">
      <c r="A1408" s="241"/>
      <c r="B1408" s="245"/>
      <c r="C1408" s="239"/>
      <c r="D1408" s="239"/>
      <c r="E1408" s="242"/>
      <c r="F1408" s="242"/>
      <c r="G1408" s="242"/>
      <c r="H1408" s="243">
        <f t="shared" si="39"/>
        <v>0</v>
      </c>
      <c r="I1408" s="244"/>
      <c r="J1408" s="238" t="s">
        <v>379</v>
      </c>
      <c r="L1408" s="236"/>
    </row>
    <row r="1409" spans="1:12">
      <c r="A1409" s="241"/>
      <c r="B1409" s="245"/>
      <c r="C1409" s="239"/>
      <c r="D1409" s="239"/>
      <c r="E1409" s="242"/>
      <c r="F1409" s="242"/>
      <c r="G1409" s="242"/>
      <c r="H1409" s="243">
        <f t="shared" si="39"/>
        <v>0</v>
      </c>
      <c r="I1409" s="244"/>
      <c r="J1409" s="238" t="s">
        <v>379</v>
      </c>
      <c r="L1409" s="236"/>
    </row>
    <row r="1410" spans="1:12">
      <c r="A1410" s="241"/>
      <c r="B1410" s="245"/>
      <c r="C1410" s="239"/>
      <c r="D1410" s="239"/>
      <c r="E1410" s="242"/>
      <c r="F1410" s="242"/>
      <c r="G1410" s="242"/>
      <c r="H1410" s="243">
        <f t="shared" si="39"/>
        <v>0</v>
      </c>
      <c r="I1410" s="244"/>
      <c r="J1410" s="238" t="s">
        <v>379</v>
      </c>
      <c r="L1410" s="236"/>
    </row>
    <row r="1411" spans="1:12">
      <c r="A1411" s="241"/>
      <c r="B1411" s="245"/>
      <c r="C1411" s="239"/>
      <c r="D1411" s="239"/>
      <c r="E1411" s="242"/>
      <c r="F1411" s="242"/>
      <c r="G1411" s="242"/>
      <c r="H1411" s="243">
        <f t="shared" si="39"/>
        <v>0</v>
      </c>
      <c r="I1411" s="244"/>
      <c r="J1411" s="238" t="s">
        <v>379</v>
      </c>
      <c r="L1411" s="236"/>
    </row>
    <row r="1412" spans="1:12">
      <c r="A1412" s="241"/>
      <c r="B1412" s="245"/>
      <c r="C1412" s="239"/>
      <c r="D1412" s="239"/>
      <c r="E1412" s="242"/>
      <c r="F1412" s="242"/>
      <c r="G1412" s="242"/>
      <c r="H1412" s="243">
        <f t="shared" si="39"/>
        <v>0</v>
      </c>
      <c r="I1412" s="244"/>
      <c r="J1412" s="238" t="s">
        <v>379</v>
      </c>
      <c r="L1412" s="236"/>
    </row>
    <row r="1413" spans="1:12">
      <c r="A1413" s="241"/>
      <c r="B1413" s="245"/>
      <c r="C1413" s="239"/>
      <c r="D1413" s="239"/>
      <c r="E1413" s="242"/>
      <c r="F1413" s="242"/>
      <c r="G1413" s="242"/>
      <c r="H1413" s="243">
        <f t="shared" si="39"/>
        <v>0</v>
      </c>
      <c r="I1413" s="244"/>
      <c r="J1413" s="238" t="s">
        <v>379</v>
      </c>
      <c r="L1413" s="236"/>
    </row>
    <row r="1414" spans="1:12">
      <c r="A1414" s="241"/>
      <c r="B1414" s="245"/>
      <c r="C1414" s="239"/>
      <c r="D1414" s="239"/>
      <c r="E1414" s="242"/>
      <c r="F1414" s="242"/>
      <c r="G1414" s="242"/>
      <c r="H1414" s="243">
        <f t="shared" si="39"/>
        <v>0</v>
      </c>
      <c r="I1414" s="244"/>
      <c r="J1414" s="238" t="s">
        <v>379</v>
      </c>
      <c r="L1414" s="236"/>
    </row>
    <row r="1415" spans="1:12">
      <c r="A1415" s="241"/>
      <c r="B1415" s="245"/>
      <c r="C1415" s="239"/>
      <c r="D1415" s="239"/>
      <c r="E1415" s="242"/>
      <c r="F1415" s="242"/>
      <c r="G1415" s="242"/>
      <c r="H1415" s="243">
        <f t="shared" si="39"/>
        <v>0</v>
      </c>
      <c r="I1415" s="244"/>
      <c r="J1415" s="238" t="s">
        <v>379</v>
      </c>
      <c r="L1415" s="236"/>
    </row>
    <row r="1416" spans="1:12">
      <c r="A1416" s="241"/>
      <c r="B1416" s="245"/>
      <c r="C1416" s="239"/>
      <c r="D1416" s="239"/>
      <c r="E1416" s="242"/>
      <c r="F1416" s="242"/>
      <c r="G1416" s="242"/>
      <c r="H1416" s="243">
        <f t="shared" si="39"/>
        <v>0</v>
      </c>
      <c r="I1416" s="244"/>
      <c r="J1416" s="238" t="s">
        <v>379</v>
      </c>
      <c r="L1416" s="236"/>
    </row>
    <row r="1417" spans="1:12">
      <c r="A1417" s="241"/>
      <c r="B1417" s="245"/>
      <c r="C1417" s="239"/>
      <c r="D1417" s="239"/>
      <c r="E1417" s="242"/>
      <c r="F1417" s="242"/>
      <c r="G1417" s="242"/>
      <c r="H1417" s="243">
        <f t="shared" si="39"/>
        <v>0</v>
      </c>
      <c r="I1417" s="244"/>
      <c r="J1417" s="238" t="s">
        <v>379</v>
      </c>
      <c r="L1417" s="236"/>
    </row>
    <row r="1418" spans="1:12">
      <c r="A1418" s="241"/>
      <c r="B1418" s="245"/>
      <c r="C1418" s="239"/>
      <c r="D1418" s="239"/>
      <c r="E1418" s="242"/>
      <c r="F1418" s="242"/>
      <c r="G1418" s="242"/>
      <c r="H1418" s="243">
        <f t="shared" si="39"/>
        <v>0</v>
      </c>
      <c r="I1418" s="244"/>
      <c r="J1418" s="238" t="s">
        <v>379</v>
      </c>
      <c r="L1418" s="236"/>
    </row>
    <row r="1419" spans="1:12">
      <c r="A1419" s="241"/>
      <c r="B1419" s="245"/>
      <c r="C1419" s="239"/>
      <c r="D1419" s="239"/>
      <c r="E1419" s="242"/>
      <c r="F1419" s="242"/>
      <c r="G1419" s="242"/>
      <c r="H1419" s="243">
        <f t="shared" si="39"/>
        <v>0</v>
      </c>
      <c r="I1419" s="244"/>
      <c r="J1419" s="238" t="s">
        <v>379</v>
      </c>
      <c r="L1419" s="236"/>
    </row>
    <row r="1420" spans="1:12">
      <c r="A1420" s="241"/>
      <c r="B1420" s="245"/>
      <c r="C1420" s="239"/>
      <c r="D1420" s="239"/>
      <c r="E1420" s="242"/>
      <c r="F1420" s="242"/>
      <c r="G1420" s="242"/>
      <c r="H1420" s="243">
        <f t="shared" si="39"/>
        <v>0</v>
      </c>
      <c r="I1420" s="244"/>
      <c r="J1420" s="238" t="s">
        <v>379</v>
      </c>
      <c r="L1420" s="236"/>
    </row>
    <row r="1421" spans="1:12">
      <c r="A1421" s="241"/>
      <c r="B1421" s="245"/>
      <c r="C1421" s="239"/>
      <c r="D1421" s="239"/>
      <c r="E1421" s="242"/>
      <c r="F1421" s="242"/>
      <c r="G1421" s="242"/>
      <c r="H1421" s="243">
        <f t="shared" si="39"/>
        <v>0</v>
      </c>
      <c r="I1421" s="244"/>
      <c r="J1421" s="238" t="s">
        <v>379</v>
      </c>
      <c r="L1421" s="236"/>
    </row>
    <row r="1422" spans="1:12">
      <c r="A1422" s="241"/>
      <c r="B1422" s="245"/>
      <c r="C1422" s="239"/>
      <c r="D1422" s="239"/>
      <c r="E1422" s="242"/>
      <c r="F1422" s="242"/>
      <c r="G1422" s="242"/>
      <c r="H1422" s="243">
        <f t="shared" si="39"/>
        <v>0</v>
      </c>
      <c r="I1422" s="244"/>
      <c r="J1422" s="238" t="s">
        <v>379</v>
      </c>
      <c r="L1422" s="236"/>
    </row>
    <row r="1423" spans="1:12">
      <c r="A1423" s="241"/>
      <c r="B1423" s="245"/>
      <c r="C1423" s="239"/>
      <c r="D1423" s="239"/>
      <c r="E1423" s="242"/>
      <c r="F1423" s="242"/>
      <c r="G1423" s="242"/>
      <c r="H1423" s="243">
        <f t="shared" si="39"/>
        <v>0</v>
      </c>
      <c r="I1423" s="244"/>
      <c r="J1423" s="238" t="s">
        <v>379</v>
      </c>
      <c r="L1423" s="236"/>
    </row>
    <row r="1424" spans="1:12">
      <c r="A1424" s="241"/>
      <c r="B1424" s="245"/>
      <c r="C1424" s="239"/>
      <c r="D1424" s="239"/>
      <c r="E1424" s="242"/>
      <c r="F1424" s="242"/>
      <c r="G1424" s="242"/>
      <c r="H1424" s="243">
        <f t="shared" si="39"/>
        <v>0</v>
      </c>
      <c r="I1424" s="244"/>
      <c r="J1424" s="238" t="s">
        <v>379</v>
      </c>
      <c r="L1424" s="236"/>
    </row>
    <row r="1425" spans="1:12">
      <c r="A1425" s="241"/>
      <c r="B1425" s="245"/>
      <c r="C1425" s="239"/>
      <c r="D1425" s="239"/>
      <c r="E1425" s="242"/>
      <c r="F1425" s="242"/>
      <c r="G1425" s="242"/>
      <c r="H1425" s="243">
        <f t="shared" si="39"/>
        <v>0</v>
      </c>
      <c r="I1425" s="244"/>
      <c r="J1425" s="238" t="s">
        <v>379</v>
      </c>
      <c r="L1425" s="236"/>
    </row>
    <row r="1426" spans="1:12">
      <c r="A1426" s="241"/>
      <c r="B1426" s="245"/>
      <c r="C1426" s="239"/>
      <c r="D1426" s="239"/>
      <c r="E1426" s="242"/>
      <c r="F1426" s="242"/>
      <c r="G1426" s="242"/>
      <c r="H1426" s="243">
        <f t="shared" ref="H1426:H1465" si="40">SUM(E1426:G1426)</f>
        <v>0</v>
      </c>
      <c r="I1426" s="244"/>
      <c r="J1426" s="238" t="s">
        <v>379</v>
      </c>
      <c r="L1426" s="236"/>
    </row>
    <row r="1427" spans="1:12">
      <c r="A1427" s="241"/>
      <c r="B1427" s="245"/>
      <c r="C1427" s="239"/>
      <c r="D1427" s="239"/>
      <c r="E1427" s="242"/>
      <c r="F1427" s="242"/>
      <c r="G1427" s="242"/>
      <c r="H1427" s="243">
        <f t="shared" si="40"/>
        <v>0</v>
      </c>
      <c r="I1427" s="244"/>
      <c r="J1427" s="238" t="s">
        <v>379</v>
      </c>
      <c r="L1427" s="236"/>
    </row>
    <row r="1428" spans="1:12">
      <c r="A1428" s="241"/>
      <c r="B1428" s="245"/>
      <c r="C1428" s="239"/>
      <c r="D1428" s="239"/>
      <c r="E1428" s="242"/>
      <c r="F1428" s="242"/>
      <c r="G1428" s="242"/>
      <c r="H1428" s="243">
        <f t="shared" si="40"/>
        <v>0</v>
      </c>
      <c r="I1428" s="244"/>
      <c r="J1428" s="238" t="s">
        <v>379</v>
      </c>
      <c r="L1428" s="236"/>
    </row>
    <row r="1429" spans="1:12">
      <c r="A1429" s="241"/>
      <c r="B1429" s="245"/>
      <c r="C1429" s="239"/>
      <c r="D1429" s="239"/>
      <c r="E1429" s="242"/>
      <c r="F1429" s="242"/>
      <c r="G1429" s="242"/>
      <c r="H1429" s="243">
        <f t="shared" si="40"/>
        <v>0</v>
      </c>
      <c r="I1429" s="244"/>
      <c r="J1429" s="238" t="s">
        <v>379</v>
      </c>
      <c r="L1429" s="236"/>
    </row>
    <row r="1430" spans="1:12">
      <c r="A1430" s="241"/>
      <c r="B1430" s="245"/>
      <c r="C1430" s="239"/>
      <c r="D1430" s="239"/>
      <c r="E1430" s="242"/>
      <c r="F1430" s="242"/>
      <c r="G1430" s="242"/>
      <c r="H1430" s="243">
        <f t="shared" si="40"/>
        <v>0</v>
      </c>
      <c r="I1430" s="244"/>
      <c r="J1430" s="238" t="s">
        <v>379</v>
      </c>
      <c r="L1430" s="236"/>
    </row>
    <row r="1431" spans="1:12">
      <c r="A1431" s="241"/>
      <c r="B1431" s="245"/>
      <c r="C1431" s="239"/>
      <c r="D1431" s="239"/>
      <c r="E1431" s="242"/>
      <c r="F1431" s="242"/>
      <c r="G1431" s="242"/>
      <c r="H1431" s="243">
        <f t="shared" si="40"/>
        <v>0</v>
      </c>
      <c r="I1431" s="244"/>
      <c r="J1431" s="238" t="s">
        <v>379</v>
      </c>
      <c r="L1431" s="236"/>
    </row>
    <row r="1432" spans="1:12">
      <c r="A1432" s="241"/>
      <c r="B1432" s="245"/>
      <c r="C1432" s="239"/>
      <c r="D1432" s="239"/>
      <c r="E1432" s="242"/>
      <c r="F1432" s="242"/>
      <c r="G1432" s="242"/>
      <c r="H1432" s="243">
        <f t="shared" si="40"/>
        <v>0</v>
      </c>
      <c r="I1432" s="244"/>
      <c r="J1432" s="238" t="s">
        <v>379</v>
      </c>
      <c r="L1432" s="236"/>
    </row>
    <row r="1433" spans="1:12">
      <c r="A1433" s="241"/>
      <c r="B1433" s="245"/>
      <c r="C1433" s="239"/>
      <c r="D1433" s="239"/>
      <c r="E1433" s="242"/>
      <c r="F1433" s="242"/>
      <c r="G1433" s="242"/>
      <c r="H1433" s="243">
        <f t="shared" si="40"/>
        <v>0</v>
      </c>
      <c r="I1433" s="244"/>
      <c r="J1433" s="238" t="s">
        <v>379</v>
      </c>
      <c r="L1433" s="236"/>
    </row>
    <row r="1434" spans="1:12">
      <c r="A1434" s="241"/>
      <c r="B1434" s="245"/>
      <c r="C1434" s="239"/>
      <c r="D1434" s="239"/>
      <c r="E1434" s="242"/>
      <c r="F1434" s="242"/>
      <c r="G1434" s="242"/>
      <c r="H1434" s="243">
        <f t="shared" si="40"/>
        <v>0</v>
      </c>
      <c r="I1434" s="244"/>
      <c r="J1434" s="238" t="s">
        <v>379</v>
      </c>
      <c r="L1434" s="236"/>
    </row>
    <row r="1435" spans="1:12">
      <c r="A1435" s="241"/>
      <c r="B1435" s="245"/>
      <c r="C1435" s="239"/>
      <c r="D1435" s="239"/>
      <c r="E1435" s="242"/>
      <c r="F1435" s="242"/>
      <c r="G1435" s="242"/>
      <c r="H1435" s="243">
        <f t="shared" si="40"/>
        <v>0</v>
      </c>
      <c r="I1435" s="244"/>
      <c r="J1435" s="238" t="s">
        <v>379</v>
      </c>
      <c r="L1435" s="236"/>
    </row>
    <row r="1436" spans="1:12">
      <c r="A1436" s="241"/>
      <c r="B1436" s="245"/>
      <c r="C1436" s="239"/>
      <c r="D1436" s="239"/>
      <c r="E1436" s="242"/>
      <c r="F1436" s="242"/>
      <c r="G1436" s="242"/>
      <c r="H1436" s="243">
        <f t="shared" si="40"/>
        <v>0</v>
      </c>
      <c r="I1436" s="244"/>
      <c r="J1436" s="238" t="s">
        <v>379</v>
      </c>
      <c r="L1436" s="236"/>
    </row>
    <row r="1437" spans="1:12">
      <c r="A1437" s="241"/>
      <c r="B1437" s="245"/>
      <c r="C1437" s="239"/>
      <c r="D1437" s="239"/>
      <c r="E1437" s="242"/>
      <c r="F1437" s="242"/>
      <c r="G1437" s="242"/>
      <c r="H1437" s="243">
        <f t="shared" si="40"/>
        <v>0</v>
      </c>
      <c r="I1437" s="244"/>
      <c r="J1437" s="238" t="s">
        <v>379</v>
      </c>
      <c r="L1437" s="236"/>
    </row>
    <row r="1438" spans="1:12">
      <c r="A1438" s="241"/>
      <c r="B1438" s="245"/>
      <c r="C1438" s="239"/>
      <c r="D1438" s="239"/>
      <c r="E1438" s="242"/>
      <c r="F1438" s="242"/>
      <c r="G1438" s="242"/>
      <c r="H1438" s="243">
        <f t="shared" si="40"/>
        <v>0</v>
      </c>
      <c r="I1438" s="244"/>
      <c r="J1438" s="238" t="s">
        <v>379</v>
      </c>
      <c r="L1438" s="236"/>
    </row>
    <row r="1439" spans="1:12">
      <c r="A1439" s="241"/>
      <c r="B1439" s="245"/>
      <c r="C1439" s="239"/>
      <c r="D1439" s="239"/>
      <c r="E1439" s="242"/>
      <c r="F1439" s="242"/>
      <c r="G1439" s="242"/>
      <c r="H1439" s="243">
        <f t="shared" si="40"/>
        <v>0</v>
      </c>
      <c r="I1439" s="244"/>
      <c r="J1439" s="238" t="s">
        <v>379</v>
      </c>
      <c r="L1439" s="236"/>
    </row>
    <row r="1440" spans="1:12">
      <c r="A1440" s="241"/>
      <c r="B1440" s="245"/>
      <c r="C1440" s="239"/>
      <c r="D1440" s="239"/>
      <c r="E1440" s="242"/>
      <c r="F1440" s="242"/>
      <c r="G1440" s="242"/>
      <c r="H1440" s="243">
        <f t="shared" si="40"/>
        <v>0</v>
      </c>
      <c r="I1440" s="244"/>
      <c r="J1440" s="238" t="s">
        <v>379</v>
      </c>
      <c r="L1440" s="236"/>
    </row>
    <row r="1441" spans="1:12">
      <c r="A1441" s="241"/>
      <c r="B1441" s="245"/>
      <c r="C1441" s="239"/>
      <c r="D1441" s="239"/>
      <c r="E1441" s="242"/>
      <c r="F1441" s="242"/>
      <c r="G1441" s="242"/>
      <c r="H1441" s="243">
        <f t="shared" si="40"/>
        <v>0</v>
      </c>
      <c r="I1441" s="244"/>
      <c r="J1441" s="238" t="s">
        <v>379</v>
      </c>
      <c r="L1441" s="236"/>
    </row>
    <row r="1442" spans="1:12">
      <c r="A1442" s="241"/>
      <c r="B1442" s="245"/>
      <c r="C1442" s="239"/>
      <c r="D1442" s="239"/>
      <c r="E1442" s="242"/>
      <c r="F1442" s="242"/>
      <c r="G1442" s="242"/>
      <c r="H1442" s="243">
        <f t="shared" si="40"/>
        <v>0</v>
      </c>
      <c r="I1442" s="244"/>
      <c r="J1442" s="238" t="s">
        <v>379</v>
      </c>
      <c r="L1442" s="236"/>
    </row>
    <row r="1443" spans="1:12">
      <c r="A1443" s="241"/>
      <c r="B1443" s="245"/>
      <c r="C1443" s="239"/>
      <c r="D1443" s="239"/>
      <c r="E1443" s="242"/>
      <c r="F1443" s="242"/>
      <c r="G1443" s="242"/>
      <c r="H1443" s="243">
        <f t="shared" si="40"/>
        <v>0</v>
      </c>
      <c r="I1443" s="244"/>
      <c r="J1443" s="238" t="s">
        <v>379</v>
      </c>
      <c r="L1443" s="236"/>
    </row>
    <row r="1444" spans="1:12">
      <c r="A1444" s="241"/>
      <c r="B1444" s="245"/>
      <c r="C1444" s="239"/>
      <c r="D1444" s="239"/>
      <c r="E1444" s="242"/>
      <c r="F1444" s="242"/>
      <c r="G1444" s="242"/>
      <c r="H1444" s="243">
        <f t="shared" si="40"/>
        <v>0</v>
      </c>
      <c r="I1444" s="244"/>
      <c r="J1444" s="238" t="s">
        <v>379</v>
      </c>
      <c r="L1444" s="236"/>
    </row>
    <row r="1445" spans="1:12">
      <c r="A1445" s="241"/>
      <c r="B1445" s="245"/>
      <c r="C1445" s="239"/>
      <c r="D1445" s="239"/>
      <c r="E1445" s="242"/>
      <c r="F1445" s="242"/>
      <c r="G1445" s="242"/>
      <c r="H1445" s="243">
        <f t="shared" si="40"/>
        <v>0</v>
      </c>
      <c r="I1445" s="244"/>
      <c r="J1445" s="238" t="s">
        <v>379</v>
      </c>
      <c r="L1445" s="236"/>
    </row>
    <row r="1446" spans="1:12">
      <c r="A1446" s="241"/>
      <c r="B1446" s="245"/>
      <c r="C1446" s="239"/>
      <c r="D1446" s="239"/>
      <c r="E1446" s="242"/>
      <c r="F1446" s="242"/>
      <c r="G1446" s="242"/>
      <c r="H1446" s="243">
        <f t="shared" si="40"/>
        <v>0</v>
      </c>
      <c r="I1446" s="244"/>
      <c r="J1446" s="238" t="s">
        <v>379</v>
      </c>
      <c r="L1446" s="236"/>
    </row>
    <row r="1447" spans="1:12">
      <c r="A1447" s="241"/>
      <c r="B1447" s="245"/>
      <c r="C1447" s="239"/>
      <c r="D1447" s="239"/>
      <c r="E1447" s="242"/>
      <c r="F1447" s="242"/>
      <c r="G1447" s="242"/>
      <c r="H1447" s="243">
        <f t="shared" si="40"/>
        <v>0</v>
      </c>
      <c r="I1447" s="244"/>
      <c r="J1447" s="238" t="s">
        <v>379</v>
      </c>
      <c r="L1447" s="236"/>
    </row>
    <row r="1448" spans="1:12">
      <c r="A1448" s="241"/>
      <c r="B1448" s="245"/>
      <c r="C1448" s="239"/>
      <c r="D1448" s="239"/>
      <c r="E1448" s="242"/>
      <c r="F1448" s="242"/>
      <c r="G1448" s="242"/>
      <c r="H1448" s="243">
        <f t="shared" si="40"/>
        <v>0</v>
      </c>
      <c r="I1448" s="244"/>
      <c r="J1448" s="238" t="s">
        <v>379</v>
      </c>
      <c r="L1448" s="236"/>
    </row>
    <row r="1449" spans="1:12">
      <c r="A1449" s="241"/>
      <c r="B1449" s="245"/>
      <c r="C1449" s="239"/>
      <c r="D1449" s="239"/>
      <c r="E1449" s="242"/>
      <c r="F1449" s="242"/>
      <c r="G1449" s="242"/>
      <c r="H1449" s="243">
        <f t="shared" si="40"/>
        <v>0</v>
      </c>
      <c r="I1449" s="244"/>
      <c r="J1449" s="238" t="s">
        <v>379</v>
      </c>
      <c r="L1449" s="236"/>
    </row>
    <row r="1450" spans="1:12">
      <c r="A1450" s="241"/>
      <c r="B1450" s="245"/>
      <c r="C1450" s="239"/>
      <c r="D1450" s="239"/>
      <c r="E1450" s="242"/>
      <c r="F1450" s="242"/>
      <c r="G1450" s="242"/>
      <c r="H1450" s="243">
        <f t="shared" si="40"/>
        <v>0</v>
      </c>
      <c r="I1450" s="244"/>
      <c r="J1450" s="238" t="s">
        <v>379</v>
      </c>
      <c r="L1450" s="236"/>
    </row>
    <row r="1451" spans="1:12">
      <c r="A1451" s="241"/>
      <c r="B1451" s="245"/>
      <c r="C1451" s="239"/>
      <c r="D1451" s="239"/>
      <c r="E1451" s="242"/>
      <c r="F1451" s="242"/>
      <c r="G1451" s="242"/>
      <c r="H1451" s="243">
        <f t="shared" si="40"/>
        <v>0</v>
      </c>
      <c r="I1451" s="244"/>
      <c r="J1451" s="238" t="s">
        <v>379</v>
      </c>
      <c r="L1451" s="236"/>
    </row>
    <row r="1452" spans="1:12">
      <c r="A1452" s="241"/>
      <c r="B1452" s="245"/>
      <c r="C1452" s="239"/>
      <c r="D1452" s="239"/>
      <c r="E1452" s="242"/>
      <c r="F1452" s="242"/>
      <c r="G1452" s="242"/>
      <c r="H1452" s="243">
        <f t="shared" si="40"/>
        <v>0</v>
      </c>
      <c r="I1452" s="244"/>
      <c r="J1452" s="238" t="s">
        <v>379</v>
      </c>
      <c r="L1452" s="236"/>
    </row>
    <row r="1453" spans="1:12">
      <c r="A1453" s="241"/>
      <c r="B1453" s="245"/>
      <c r="C1453" s="239"/>
      <c r="D1453" s="239"/>
      <c r="E1453" s="242"/>
      <c r="F1453" s="242"/>
      <c r="G1453" s="242"/>
      <c r="H1453" s="243">
        <f t="shared" si="40"/>
        <v>0</v>
      </c>
      <c r="I1453" s="244"/>
      <c r="J1453" s="238" t="s">
        <v>379</v>
      </c>
      <c r="L1453" s="236"/>
    </row>
    <row r="1454" spans="1:12">
      <c r="A1454" s="241"/>
      <c r="B1454" s="245"/>
      <c r="C1454" s="239"/>
      <c r="D1454" s="239"/>
      <c r="E1454" s="242"/>
      <c r="F1454" s="242"/>
      <c r="G1454" s="242"/>
      <c r="H1454" s="243">
        <f t="shared" si="40"/>
        <v>0</v>
      </c>
      <c r="I1454" s="244"/>
      <c r="J1454" s="238" t="s">
        <v>379</v>
      </c>
      <c r="L1454" s="236"/>
    </row>
    <row r="1455" spans="1:12">
      <c r="A1455" s="241"/>
      <c r="B1455" s="245"/>
      <c r="C1455" s="239"/>
      <c r="D1455" s="239"/>
      <c r="E1455" s="242"/>
      <c r="F1455" s="242"/>
      <c r="G1455" s="242"/>
      <c r="H1455" s="243">
        <f t="shared" si="40"/>
        <v>0</v>
      </c>
      <c r="I1455" s="244"/>
      <c r="J1455" s="238" t="s">
        <v>379</v>
      </c>
      <c r="L1455" s="236"/>
    </row>
    <row r="1456" spans="1:12">
      <c r="A1456" s="241"/>
      <c r="B1456" s="245"/>
      <c r="C1456" s="239"/>
      <c r="D1456" s="239"/>
      <c r="E1456" s="242"/>
      <c r="F1456" s="242"/>
      <c r="G1456" s="242"/>
      <c r="H1456" s="243">
        <f t="shared" si="40"/>
        <v>0</v>
      </c>
      <c r="I1456" s="244"/>
      <c r="J1456" s="238" t="s">
        <v>379</v>
      </c>
      <c r="L1456" s="236"/>
    </row>
    <row r="1457" spans="1:12">
      <c r="A1457" s="241"/>
      <c r="B1457" s="245"/>
      <c r="C1457" s="239"/>
      <c r="D1457" s="239"/>
      <c r="E1457" s="242"/>
      <c r="F1457" s="242"/>
      <c r="G1457" s="242"/>
      <c r="H1457" s="243">
        <f t="shared" si="40"/>
        <v>0</v>
      </c>
      <c r="I1457" s="244"/>
      <c r="J1457" s="238" t="s">
        <v>379</v>
      </c>
      <c r="L1457" s="236"/>
    </row>
    <row r="1458" spans="1:12">
      <c r="A1458" s="241"/>
      <c r="B1458" s="245"/>
      <c r="C1458" s="239"/>
      <c r="D1458" s="239"/>
      <c r="E1458" s="242"/>
      <c r="F1458" s="242"/>
      <c r="G1458" s="242"/>
      <c r="H1458" s="243">
        <f t="shared" si="40"/>
        <v>0</v>
      </c>
      <c r="I1458" s="244"/>
      <c r="J1458" s="238" t="s">
        <v>379</v>
      </c>
      <c r="L1458" s="236"/>
    </row>
    <row r="1459" spans="1:12">
      <c r="A1459" s="241"/>
      <c r="B1459" s="245"/>
      <c r="C1459" s="239"/>
      <c r="D1459" s="239"/>
      <c r="E1459" s="242"/>
      <c r="F1459" s="242"/>
      <c r="G1459" s="242"/>
      <c r="H1459" s="243">
        <f t="shared" si="40"/>
        <v>0</v>
      </c>
      <c r="I1459" s="244"/>
      <c r="J1459" s="238" t="s">
        <v>379</v>
      </c>
      <c r="L1459" s="236"/>
    </row>
    <row r="1460" spans="1:12">
      <c r="A1460" s="241"/>
      <c r="B1460" s="245"/>
      <c r="C1460" s="239"/>
      <c r="D1460" s="239"/>
      <c r="E1460" s="242"/>
      <c r="F1460" s="242"/>
      <c r="G1460" s="242"/>
      <c r="H1460" s="243">
        <f t="shared" si="40"/>
        <v>0</v>
      </c>
      <c r="I1460" s="244"/>
      <c r="J1460" s="238" t="s">
        <v>379</v>
      </c>
      <c r="L1460" s="236"/>
    </row>
    <row r="1461" spans="1:12">
      <c r="A1461" s="241"/>
      <c r="B1461" s="245"/>
      <c r="C1461" s="239"/>
      <c r="D1461" s="239"/>
      <c r="E1461" s="242"/>
      <c r="F1461" s="242"/>
      <c r="G1461" s="242"/>
      <c r="H1461" s="243">
        <f t="shared" si="40"/>
        <v>0</v>
      </c>
      <c r="I1461" s="244"/>
      <c r="J1461" s="238" t="s">
        <v>379</v>
      </c>
      <c r="L1461" s="236"/>
    </row>
    <row r="1462" spans="1:12">
      <c r="A1462" s="241"/>
      <c r="B1462" s="245"/>
      <c r="C1462" s="239"/>
      <c r="D1462" s="239"/>
      <c r="E1462" s="242"/>
      <c r="F1462" s="242"/>
      <c r="G1462" s="242"/>
      <c r="H1462" s="243">
        <f t="shared" si="40"/>
        <v>0</v>
      </c>
      <c r="I1462" s="244"/>
      <c r="J1462" s="238" t="s">
        <v>379</v>
      </c>
      <c r="L1462" s="236"/>
    </row>
    <row r="1463" spans="1:12">
      <c r="A1463" s="241"/>
      <c r="B1463" s="245"/>
      <c r="C1463" s="239"/>
      <c r="D1463" s="239"/>
      <c r="E1463" s="242"/>
      <c r="F1463" s="242"/>
      <c r="G1463" s="242"/>
      <c r="H1463" s="243">
        <f t="shared" si="40"/>
        <v>0</v>
      </c>
      <c r="I1463" s="244"/>
      <c r="J1463" s="238" t="s">
        <v>379</v>
      </c>
      <c r="L1463" s="236"/>
    </row>
    <row r="1464" spans="1:12">
      <c r="A1464" s="241"/>
      <c r="B1464" s="245"/>
      <c r="C1464" s="239"/>
      <c r="D1464" s="239"/>
      <c r="E1464" s="242"/>
      <c r="F1464" s="242"/>
      <c r="G1464" s="242"/>
      <c r="H1464" s="243">
        <f t="shared" si="40"/>
        <v>0</v>
      </c>
      <c r="I1464" s="244"/>
      <c r="J1464" s="238" t="s">
        <v>379</v>
      </c>
      <c r="L1464" s="236"/>
    </row>
    <row r="1465" spans="1:12">
      <c r="A1465" s="241"/>
      <c r="B1465" s="245"/>
      <c r="C1465" s="239"/>
      <c r="D1465" s="239"/>
      <c r="E1465" s="242"/>
      <c r="F1465" s="242"/>
      <c r="G1465" s="242"/>
      <c r="H1465" s="243">
        <f t="shared" si="40"/>
        <v>0</v>
      </c>
      <c r="I1465" s="244"/>
      <c r="J1465" s="238" t="s">
        <v>379</v>
      </c>
      <c r="L1465" s="236"/>
    </row>
  </sheetData>
  <mergeCells count="1">
    <mergeCell ref="B1:C1"/>
  </mergeCells>
  <phoneticPr fontId="10"/>
  <pageMargins left="0.75" right="0.75" top="1" bottom="1" header="0.51200000000000001" footer="0.51200000000000001"/>
  <pageSetup paperSize="9" orientation="portrait" horizontalDpi="4294967293" r:id="rId1"/>
  <headerFooter alignWithMargin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1458F9-F923-4A9B-A364-D199ADB9292A}">
  <sheetPr>
    <pageSetUpPr fitToPage="1"/>
  </sheetPr>
  <dimension ref="A2:T212"/>
  <sheetViews>
    <sheetView topLeftCell="A30" zoomScale="115" zoomScaleNormal="115" workbookViewId="0">
      <selection activeCell="F57" sqref="F57"/>
    </sheetView>
  </sheetViews>
  <sheetFormatPr defaultColWidth="9" defaultRowHeight="13.2"/>
  <cols>
    <col min="1" max="1" width="3.5" style="252" bestFit="1" customWidth="1"/>
    <col min="2" max="2" width="5.5" style="252" bestFit="1" customWidth="1"/>
    <col min="3" max="3" width="8.5" style="252" bestFit="1" customWidth="1"/>
    <col min="4" max="4" width="9.3984375" style="252" bestFit="1" customWidth="1"/>
    <col min="5" max="7" width="6.5" style="252" bestFit="1" customWidth="1"/>
    <col min="8" max="8" width="1.59765625" style="252" customWidth="1"/>
    <col min="9" max="16384" width="9" style="252"/>
  </cols>
  <sheetData>
    <row r="2" spans="1:20" ht="11.25" customHeight="1">
      <c r="A2" s="253"/>
      <c r="B2" s="253"/>
      <c r="C2" s="253" t="s">
        <v>1472</v>
      </c>
      <c r="D2" s="253" t="s">
        <v>1473</v>
      </c>
      <c r="E2" s="253" t="s">
        <v>1474</v>
      </c>
      <c r="F2" s="253" t="s">
        <v>1475</v>
      </c>
      <c r="G2" s="253" t="s">
        <v>1476</v>
      </c>
      <c r="I2" s="455" t="s">
        <v>1477</v>
      </c>
      <c r="J2" s="455"/>
      <c r="K2" s="455"/>
      <c r="L2" s="455"/>
      <c r="M2" s="455"/>
      <c r="N2" s="455"/>
      <c r="O2" s="455"/>
      <c r="P2" s="455"/>
      <c r="Q2" s="455"/>
      <c r="R2" s="455"/>
      <c r="S2" s="455"/>
      <c r="T2" s="455"/>
    </row>
    <row r="3" spans="1:20" ht="11.25" customHeight="1">
      <c r="A3" s="253"/>
      <c r="B3" s="253">
        <f t="shared" ref="B3:B52" si="0">(B4-1)</f>
        <v>1053</v>
      </c>
      <c r="C3" s="253" t="str">
        <f>VLOOKUP(B3,[31]Ｅトル!$A$5:$I$5736,2,FALSE)</f>
        <v>2201032</v>
      </c>
      <c r="D3" s="254">
        <f>VLOOKUP(B3,[31]Ｅトル!$A$5:$I$5736,5,FALSE)</f>
        <v>81.17</v>
      </c>
      <c r="E3" s="253"/>
      <c r="F3" s="253"/>
      <c r="G3" s="255"/>
      <c r="I3" s="455"/>
      <c r="J3" s="455"/>
      <c r="K3" s="455"/>
      <c r="L3" s="455"/>
      <c r="M3" s="455"/>
      <c r="N3" s="455"/>
      <c r="O3" s="455"/>
      <c r="P3" s="455"/>
      <c r="Q3" s="455"/>
      <c r="R3" s="455"/>
      <c r="S3" s="455"/>
      <c r="T3" s="455"/>
    </row>
    <row r="4" spans="1:20" ht="11.25" customHeight="1">
      <c r="A4" s="253">
        <v>1</v>
      </c>
      <c r="B4" s="253">
        <f t="shared" si="0"/>
        <v>1054</v>
      </c>
      <c r="C4" s="253" t="str">
        <f>VLOOKUP(B4,[31]Ｅトル!$A$5:$I$5736,2,FALSE)</f>
        <v>2202001</v>
      </c>
      <c r="D4" s="254">
        <f>VLOOKUP(B4,[31]Ｅトル!$A$5:$I$5736,5,FALSE)</f>
        <v>83.1</v>
      </c>
      <c r="E4" s="254">
        <f>AVERAGE($D$3:$D$52)</f>
        <v>88.161800000000028</v>
      </c>
      <c r="F4" s="254">
        <f>E4+(STDEV($D$3:$D$52)*3)</f>
        <v>97.318159496245784</v>
      </c>
      <c r="G4" s="254">
        <f>E4-(STDEV($D$3:$D$52)*3)</f>
        <v>79.005440503754272</v>
      </c>
      <c r="P4" s="456" t="str">
        <f>(C53)</f>
        <v>2304019</v>
      </c>
      <c r="Q4" s="456"/>
      <c r="R4" s="457" t="s">
        <v>1478</v>
      </c>
      <c r="S4" s="458">
        <f>(C54)</f>
        <v>45035</v>
      </c>
      <c r="T4" s="459"/>
    </row>
    <row r="5" spans="1:20" ht="11.25" customHeight="1">
      <c r="A5" s="253">
        <v>2</v>
      </c>
      <c r="B5" s="253">
        <f t="shared" si="0"/>
        <v>1055</v>
      </c>
      <c r="C5" s="253" t="str">
        <f>VLOOKUP(B5,[31]Ｅトル!$A$5:$I$5736,2,FALSE)</f>
        <v>2202006</v>
      </c>
      <c r="D5" s="254">
        <f>VLOOKUP(B5,[31]Ｅトル!$A$5:$I$5736,5,FALSE)</f>
        <v>80.2</v>
      </c>
      <c r="E5" s="254">
        <f t="shared" ref="E5:E52" si="1">AVERAGE($D$3:$D$52)</f>
        <v>88.161800000000028</v>
      </c>
      <c r="F5" s="254">
        <f t="shared" ref="F5:F53" si="2">E5+(STDEV($D$3:$D$52)*3)</f>
        <v>97.318159496245784</v>
      </c>
      <c r="G5" s="254">
        <f t="shared" ref="G5:G53" si="3">E5-(STDEV($D$3:$D$52)*3)</f>
        <v>79.005440503754272</v>
      </c>
      <c r="P5" s="456"/>
      <c r="Q5" s="456"/>
      <c r="R5" s="457"/>
      <c r="S5" s="459"/>
      <c r="T5" s="459"/>
    </row>
    <row r="6" spans="1:20" ht="11.25" customHeight="1">
      <c r="A6" s="253">
        <v>3</v>
      </c>
      <c r="B6" s="253">
        <f t="shared" si="0"/>
        <v>1056</v>
      </c>
      <c r="C6" s="253" t="str">
        <f>VLOOKUP(B6,[31]Ｅトル!$A$5:$I$5736,2,FALSE)</f>
        <v>2202010</v>
      </c>
      <c r="D6" s="254">
        <f>VLOOKUP(B6,[31]Ｅトル!$A$5:$I$5736,5,FALSE)</f>
        <v>84.5</v>
      </c>
      <c r="E6" s="254">
        <f t="shared" si="1"/>
        <v>88.161800000000028</v>
      </c>
      <c r="F6" s="254">
        <f t="shared" si="2"/>
        <v>97.318159496245784</v>
      </c>
      <c r="G6" s="254">
        <f t="shared" si="3"/>
        <v>79.005440503754272</v>
      </c>
    </row>
    <row r="7" spans="1:20" ht="11.25" customHeight="1">
      <c r="A7" s="253">
        <v>4</v>
      </c>
      <c r="B7" s="253">
        <f t="shared" si="0"/>
        <v>1057</v>
      </c>
      <c r="C7" s="253" t="str">
        <f>VLOOKUP(B7,[31]Ｅトル!$A$5:$I$5736,2,FALSE)</f>
        <v>2202014</v>
      </c>
      <c r="D7" s="254">
        <f>VLOOKUP(B7,[31]Ｅトル!$A$5:$I$5736,5,FALSE)</f>
        <v>84.7</v>
      </c>
      <c r="E7" s="254">
        <f t="shared" si="1"/>
        <v>88.161800000000028</v>
      </c>
      <c r="F7" s="254">
        <f t="shared" si="2"/>
        <v>97.318159496245784</v>
      </c>
      <c r="G7" s="254">
        <f t="shared" si="3"/>
        <v>79.005440503754272</v>
      </c>
    </row>
    <row r="8" spans="1:20" ht="11.25" customHeight="1">
      <c r="A8" s="253">
        <v>5</v>
      </c>
      <c r="B8" s="253">
        <f t="shared" si="0"/>
        <v>1058</v>
      </c>
      <c r="C8" s="253" t="str">
        <f>VLOOKUP(B8,[31]Ｅトル!$A$5:$I$5736,2,FALSE)</f>
        <v>2202020</v>
      </c>
      <c r="D8" s="254">
        <f>VLOOKUP(B8,[31]Ｅトル!$A$5:$I$5736,5,FALSE)</f>
        <v>84.65</v>
      </c>
      <c r="E8" s="254">
        <f t="shared" si="1"/>
        <v>88.161800000000028</v>
      </c>
      <c r="F8" s="254">
        <f t="shared" si="2"/>
        <v>97.318159496245784</v>
      </c>
      <c r="G8" s="254">
        <f t="shared" si="3"/>
        <v>79.005440503754272</v>
      </c>
    </row>
    <row r="9" spans="1:20" ht="11.25" customHeight="1">
      <c r="A9" s="253">
        <v>6</v>
      </c>
      <c r="B9" s="253">
        <f t="shared" si="0"/>
        <v>1059</v>
      </c>
      <c r="C9" s="253" t="str">
        <f>VLOOKUP(B9,[31]Ｅトル!$A$5:$I$5736,2,FALSE)</f>
        <v>2202021</v>
      </c>
      <c r="D9" s="254">
        <f>VLOOKUP(B9,[31]Ｅトル!$A$5:$I$5736,5,FALSE)</f>
        <v>82.66</v>
      </c>
      <c r="E9" s="254">
        <f t="shared" si="1"/>
        <v>88.161800000000028</v>
      </c>
      <c r="F9" s="254">
        <f t="shared" si="2"/>
        <v>97.318159496245784</v>
      </c>
      <c r="G9" s="254">
        <f t="shared" si="3"/>
        <v>79.005440503754272</v>
      </c>
    </row>
    <row r="10" spans="1:20" ht="11.25" customHeight="1">
      <c r="A10" s="253">
        <v>7</v>
      </c>
      <c r="B10" s="253">
        <f t="shared" si="0"/>
        <v>1060</v>
      </c>
      <c r="C10" s="253" t="str">
        <f>VLOOKUP(B10,[31]Ｅトル!$A$5:$I$5736,2,FALSE)</f>
        <v>2202024</v>
      </c>
      <c r="D10" s="254">
        <f>VLOOKUP(B10,[31]Ｅトル!$A$5:$I$5736,5,FALSE)</f>
        <v>83.98</v>
      </c>
      <c r="E10" s="254">
        <f t="shared" si="1"/>
        <v>88.161800000000028</v>
      </c>
      <c r="F10" s="254">
        <f t="shared" si="2"/>
        <v>97.318159496245784</v>
      </c>
      <c r="G10" s="254">
        <f t="shared" si="3"/>
        <v>79.005440503754272</v>
      </c>
    </row>
    <row r="11" spans="1:20" ht="11.25" customHeight="1">
      <c r="A11" s="253">
        <v>8</v>
      </c>
      <c r="B11" s="253">
        <f t="shared" si="0"/>
        <v>1061</v>
      </c>
      <c r="C11" s="253" t="str">
        <f>VLOOKUP(B11,[31]Ｅトル!$A$5:$I$5736,2,FALSE)</f>
        <v>2202029</v>
      </c>
      <c r="D11" s="254">
        <f>VLOOKUP(B11,[31]Ｅトル!$A$5:$I$5736,5,FALSE)</f>
        <v>83.07</v>
      </c>
      <c r="E11" s="254">
        <f t="shared" si="1"/>
        <v>88.161800000000028</v>
      </c>
      <c r="F11" s="254">
        <f t="shared" si="2"/>
        <v>97.318159496245784</v>
      </c>
      <c r="G11" s="254">
        <f t="shared" si="3"/>
        <v>79.005440503754272</v>
      </c>
    </row>
    <row r="12" spans="1:20" ht="11.25" customHeight="1">
      <c r="A12" s="253">
        <v>9</v>
      </c>
      <c r="B12" s="253">
        <f t="shared" si="0"/>
        <v>1062</v>
      </c>
      <c r="C12" s="253" t="str">
        <f>VLOOKUP(B12,[31]Ｅトル!$A$5:$I$5736,2,FALSE)</f>
        <v>2203003</v>
      </c>
      <c r="D12" s="254">
        <f>VLOOKUP(B12,[31]Ｅトル!$A$5:$I$5736,5,FALSE)</f>
        <v>84.18</v>
      </c>
      <c r="E12" s="254">
        <f t="shared" si="1"/>
        <v>88.161800000000028</v>
      </c>
      <c r="F12" s="254">
        <f t="shared" si="2"/>
        <v>97.318159496245784</v>
      </c>
      <c r="G12" s="254">
        <f t="shared" si="3"/>
        <v>79.005440503754272</v>
      </c>
    </row>
    <row r="13" spans="1:20" ht="11.25" customHeight="1">
      <c r="A13" s="253">
        <v>10</v>
      </c>
      <c r="B13" s="253">
        <f t="shared" si="0"/>
        <v>1063</v>
      </c>
      <c r="C13" s="253" t="str">
        <f>VLOOKUP(B13,[31]Ｅトル!$A$5:$I$5736,2,FALSE)</f>
        <v>2203007</v>
      </c>
      <c r="D13" s="254">
        <f>VLOOKUP(B13,[31]Ｅトル!$A$5:$I$5736,5,FALSE)</f>
        <v>85.2</v>
      </c>
      <c r="E13" s="254">
        <f t="shared" si="1"/>
        <v>88.161800000000028</v>
      </c>
      <c r="F13" s="254">
        <f t="shared" si="2"/>
        <v>97.318159496245784</v>
      </c>
      <c r="G13" s="254">
        <f t="shared" si="3"/>
        <v>79.005440503754272</v>
      </c>
    </row>
    <row r="14" spans="1:20" ht="11.25" customHeight="1">
      <c r="A14" s="253">
        <v>11</v>
      </c>
      <c r="B14" s="253">
        <f t="shared" si="0"/>
        <v>1064</v>
      </c>
      <c r="C14" s="253" t="str">
        <f>VLOOKUP(B14,[31]Ｅトル!$A$5:$I$5736,2,FALSE)</f>
        <v>2203011</v>
      </c>
      <c r="D14" s="254">
        <f>VLOOKUP(B14,[31]Ｅトル!$A$5:$I$5736,5,FALSE)</f>
        <v>89.16</v>
      </c>
      <c r="E14" s="254">
        <f t="shared" si="1"/>
        <v>88.161800000000028</v>
      </c>
      <c r="F14" s="254">
        <f t="shared" si="2"/>
        <v>97.318159496245784</v>
      </c>
      <c r="G14" s="254">
        <f t="shared" si="3"/>
        <v>79.005440503754272</v>
      </c>
    </row>
    <row r="15" spans="1:20" ht="11.25" customHeight="1">
      <c r="A15" s="253">
        <v>12</v>
      </c>
      <c r="B15" s="253">
        <f t="shared" si="0"/>
        <v>1065</v>
      </c>
      <c r="C15" s="253" t="str">
        <f>VLOOKUP(B15,[31]Ｅトル!$A$5:$I$5736,2,FALSE)</f>
        <v>2203017</v>
      </c>
      <c r="D15" s="254">
        <f>VLOOKUP(B15,[31]Ｅトル!$A$5:$I$5736,5,FALSE)</f>
        <v>88.76</v>
      </c>
      <c r="E15" s="254">
        <f t="shared" si="1"/>
        <v>88.161800000000028</v>
      </c>
      <c r="F15" s="254">
        <f t="shared" si="2"/>
        <v>97.318159496245784</v>
      </c>
      <c r="G15" s="254">
        <f t="shared" si="3"/>
        <v>79.005440503754272</v>
      </c>
    </row>
    <row r="16" spans="1:20" ht="11.25" customHeight="1">
      <c r="A16" s="253">
        <v>13</v>
      </c>
      <c r="B16" s="253">
        <f t="shared" si="0"/>
        <v>1066</v>
      </c>
      <c r="C16" s="253" t="str">
        <f>VLOOKUP(B16,[31]Ｅトル!$A$5:$I$5736,2,FALSE)</f>
        <v>2203022</v>
      </c>
      <c r="D16" s="254">
        <f>VLOOKUP(B16,[31]Ｅトル!$A$5:$I$5736,5,FALSE)</f>
        <v>89</v>
      </c>
      <c r="E16" s="254">
        <f t="shared" si="1"/>
        <v>88.161800000000028</v>
      </c>
      <c r="F16" s="254">
        <f t="shared" si="2"/>
        <v>97.318159496245784</v>
      </c>
      <c r="G16" s="254">
        <f t="shared" si="3"/>
        <v>79.005440503754272</v>
      </c>
    </row>
    <row r="17" spans="1:7" ht="11.25" customHeight="1">
      <c r="A17" s="253">
        <v>14</v>
      </c>
      <c r="B17" s="253">
        <f t="shared" si="0"/>
        <v>1067</v>
      </c>
      <c r="C17" s="253" t="str">
        <f>VLOOKUP(B17,[31]Ｅトル!$A$5:$I$5736,2,FALSE)</f>
        <v>2203026</v>
      </c>
      <c r="D17" s="254">
        <f>VLOOKUP(B17,[31]Ｅトル!$A$5:$I$5736,5,FALSE)</f>
        <v>88.37</v>
      </c>
      <c r="E17" s="254">
        <f t="shared" si="1"/>
        <v>88.161800000000028</v>
      </c>
      <c r="F17" s="254">
        <f t="shared" si="2"/>
        <v>97.318159496245784</v>
      </c>
      <c r="G17" s="254">
        <f t="shared" si="3"/>
        <v>79.005440503754272</v>
      </c>
    </row>
    <row r="18" spans="1:7" ht="11.25" customHeight="1">
      <c r="A18" s="253">
        <v>15</v>
      </c>
      <c r="B18" s="253">
        <f t="shared" si="0"/>
        <v>1068</v>
      </c>
      <c r="C18" s="253" t="str">
        <f>VLOOKUP(B18,[31]Ｅトル!$A$5:$I$5736,2,FALSE)</f>
        <v>2203029</v>
      </c>
      <c r="D18" s="254">
        <f>VLOOKUP(B18,[31]Ｅトル!$A$5:$I$5736,5,FALSE)</f>
        <v>89.46</v>
      </c>
      <c r="E18" s="254">
        <f t="shared" si="1"/>
        <v>88.161800000000028</v>
      </c>
      <c r="F18" s="254">
        <f t="shared" si="2"/>
        <v>97.318159496245784</v>
      </c>
      <c r="G18" s="254">
        <f t="shared" si="3"/>
        <v>79.005440503754272</v>
      </c>
    </row>
    <row r="19" spans="1:7" ht="11.25" customHeight="1">
      <c r="A19" s="253">
        <v>16</v>
      </c>
      <c r="B19" s="253">
        <f t="shared" si="0"/>
        <v>1069</v>
      </c>
      <c r="C19" s="253" t="str">
        <f>VLOOKUP(B19,[31]Ｅトル!$A$5:$I$5736,2,FALSE)</f>
        <v>2204002</v>
      </c>
      <c r="D19" s="254">
        <f>VLOOKUP(B19,[31]Ｅトル!$A$5:$I$5736,5,FALSE)</f>
        <v>90.12</v>
      </c>
      <c r="E19" s="254">
        <f t="shared" si="1"/>
        <v>88.161800000000028</v>
      </c>
      <c r="F19" s="254">
        <f t="shared" si="2"/>
        <v>97.318159496245784</v>
      </c>
      <c r="G19" s="254">
        <f t="shared" si="3"/>
        <v>79.005440503754272</v>
      </c>
    </row>
    <row r="20" spans="1:7" ht="11.25" customHeight="1">
      <c r="A20" s="253">
        <v>17</v>
      </c>
      <c r="B20" s="253">
        <f t="shared" si="0"/>
        <v>1070</v>
      </c>
      <c r="C20" s="253" t="str">
        <f>VLOOKUP(B20,[31]Ｅトル!$A$5:$I$5736,2,FALSE)</f>
        <v>2204005</v>
      </c>
      <c r="D20" s="254">
        <f>VLOOKUP(B20,[31]Ｅトル!$A$5:$I$5736,5,FALSE)</f>
        <v>89.34</v>
      </c>
      <c r="E20" s="254">
        <f t="shared" si="1"/>
        <v>88.161800000000028</v>
      </c>
      <c r="F20" s="254">
        <f t="shared" si="2"/>
        <v>97.318159496245784</v>
      </c>
      <c r="G20" s="254">
        <f t="shared" si="3"/>
        <v>79.005440503754272</v>
      </c>
    </row>
    <row r="21" spans="1:7" ht="11.25" customHeight="1">
      <c r="A21" s="253">
        <v>18</v>
      </c>
      <c r="B21" s="253">
        <f t="shared" si="0"/>
        <v>1071</v>
      </c>
      <c r="C21" s="253" t="str">
        <f>VLOOKUP(B21,[31]Ｅトル!$A$5:$I$5736,2,FALSE)</f>
        <v>2204010</v>
      </c>
      <c r="D21" s="254">
        <f>VLOOKUP(B21,[31]Ｅトル!$A$5:$I$5736,5,FALSE)</f>
        <v>88.97</v>
      </c>
      <c r="E21" s="254">
        <f t="shared" si="1"/>
        <v>88.161800000000028</v>
      </c>
      <c r="F21" s="254">
        <f t="shared" si="2"/>
        <v>97.318159496245784</v>
      </c>
      <c r="G21" s="254">
        <f t="shared" si="3"/>
        <v>79.005440503754272</v>
      </c>
    </row>
    <row r="22" spans="1:7" ht="11.25" customHeight="1">
      <c r="A22" s="253">
        <v>19</v>
      </c>
      <c r="B22" s="253">
        <f t="shared" si="0"/>
        <v>1072</v>
      </c>
      <c r="C22" s="253" t="str">
        <f>VLOOKUP(B22,[31]Ｅトル!$A$5:$I$5736,2,FALSE)</f>
        <v>2204013</v>
      </c>
      <c r="D22" s="254">
        <f>VLOOKUP(B22,[31]Ｅトル!$A$5:$I$5736,5,FALSE)</f>
        <v>88.53</v>
      </c>
      <c r="E22" s="254">
        <f t="shared" si="1"/>
        <v>88.161800000000028</v>
      </c>
      <c r="F22" s="254">
        <f t="shared" si="2"/>
        <v>97.318159496245784</v>
      </c>
      <c r="G22" s="254">
        <f t="shared" si="3"/>
        <v>79.005440503754272</v>
      </c>
    </row>
    <row r="23" spans="1:7" ht="11.25" customHeight="1">
      <c r="A23" s="253">
        <v>20</v>
      </c>
      <c r="B23" s="253">
        <f t="shared" si="0"/>
        <v>1073</v>
      </c>
      <c r="C23" s="253" t="str">
        <f>VLOOKUP(B23,[31]Ｅトル!$A$5:$I$5736,2,FALSE)</f>
        <v>2204018</v>
      </c>
      <c r="D23" s="254">
        <f>VLOOKUP(B23,[31]Ｅトル!$A$5:$I$5736,5,FALSE)</f>
        <v>88.88</v>
      </c>
      <c r="E23" s="254">
        <f t="shared" si="1"/>
        <v>88.161800000000028</v>
      </c>
      <c r="F23" s="254">
        <f t="shared" si="2"/>
        <v>97.318159496245784</v>
      </c>
      <c r="G23" s="254">
        <f t="shared" si="3"/>
        <v>79.005440503754272</v>
      </c>
    </row>
    <row r="24" spans="1:7" ht="11.25" customHeight="1">
      <c r="A24" s="253">
        <v>21</v>
      </c>
      <c r="B24" s="253">
        <f t="shared" si="0"/>
        <v>1074</v>
      </c>
      <c r="C24" s="253" t="str">
        <f>VLOOKUP(B24,[31]Ｅトル!$A$5:$I$5736,2,FALSE)</f>
        <v>2204021</v>
      </c>
      <c r="D24" s="254">
        <f>VLOOKUP(B24,[31]Ｅトル!$A$5:$I$5736,5,FALSE)</f>
        <v>87.38</v>
      </c>
      <c r="E24" s="254">
        <f t="shared" si="1"/>
        <v>88.161800000000028</v>
      </c>
      <c r="F24" s="254">
        <f t="shared" si="2"/>
        <v>97.318159496245784</v>
      </c>
      <c r="G24" s="254">
        <f t="shared" si="3"/>
        <v>79.005440503754272</v>
      </c>
    </row>
    <row r="25" spans="1:7" ht="11.25" customHeight="1">
      <c r="A25" s="253">
        <v>22</v>
      </c>
      <c r="B25" s="253">
        <f t="shared" si="0"/>
        <v>1075</v>
      </c>
      <c r="C25" s="253" t="str">
        <f>VLOOKUP(B25,[31]Ｅトル!$A$5:$I$5736,2,FALSE)</f>
        <v>2204025</v>
      </c>
      <c r="D25" s="254">
        <f>VLOOKUP(B25,[31]Ｅトル!$A$5:$I$5736,5,FALSE)</f>
        <v>89.04</v>
      </c>
      <c r="E25" s="254">
        <f t="shared" si="1"/>
        <v>88.161800000000028</v>
      </c>
      <c r="F25" s="254">
        <f t="shared" si="2"/>
        <v>97.318159496245784</v>
      </c>
      <c r="G25" s="254">
        <f t="shared" si="3"/>
        <v>79.005440503754272</v>
      </c>
    </row>
    <row r="26" spans="1:7" ht="11.25" customHeight="1">
      <c r="A26" s="253">
        <v>23</v>
      </c>
      <c r="B26" s="253">
        <f t="shared" si="0"/>
        <v>1076</v>
      </c>
      <c r="C26" s="253" t="str">
        <f>VLOOKUP(B26,[31]Ｅトル!$A$5:$I$5736,2,FALSE)</f>
        <v>2204031</v>
      </c>
      <c r="D26" s="254">
        <f>VLOOKUP(B26,[31]Ｅトル!$A$5:$I$5736,5,FALSE)</f>
        <v>89.08</v>
      </c>
      <c r="E26" s="254">
        <f t="shared" si="1"/>
        <v>88.161800000000028</v>
      </c>
      <c r="F26" s="254">
        <f t="shared" si="2"/>
        <v>97.318159496245784</v>
      </c>
      <c r="G26" s="254">
        <f t="shared" si="3"/>
        <v>79.005440503754272</v>
      </c>
    </row>
    <row r="27" spans="1:7" ht="11.25" customHeight="1">
      <c r="A27" s="253">
        <v>24</v>
      </c>
      <c r="B27" s="253">
        <f t="shared" si="0"/>
        <v>1077</v>
      </c>
      <c r="C27" s="253" t="str">
        <f>VLOOKUP(B27,[31]Ｅトル!$A$5:$I$5736,2,FALSE)</f>
        <v>2205005</v>
      </c>
      <c r="D27" s="254">
        <f>VLOOKUP(B27,[31]Ｅトル!$A$5:$I$5736,5,FALSE)</f>
        <v>88.15</v>
      </c>
      <c r="E27" s="254">
        <f t="shared" si="1"/>
        <v>88.161800000000028</v>
      </c>
      <c r="F27" s="254">
        <f t="shared" si="2"/>
        <v>97.318159496245784</v>
      </c>
      <c r="G27" s="254">
        <f t="shared" si="3"/>
        <v>79.005440503754272</v>
      </c>
    </row>
    <row r="28" spans="1:7" ht="11.25" customHeight="1">
      <c r="A28" s="253">
        <v>25</v>
      </c>
      <c r="B28" s="253">
        <f t="shared" si="0"/>
        <v>1078</v>
      </c>
      <c r="C28" s="253" t="str">
        <f>VLOOKUP(B28,[31]Ｅトル!$A$5:$I$5736,2,FALSE)</f>
        <v>2205009</v>
      </c>
      <c r="D28" s="254">
        <f>VLOOKUP(B28,[31]Ｅトル!$A$5:$I$5736,5,FALSE)</f>
        <v>89.3</v>
      </c>
      <c r="E28" s="254">
        <f t="shared" si="1"/>
        <v>88.161800000000028</v>
      </c>
      <c r="F28" s="254">
        <f t="shared" si="2"/>
        <v>97.318159496245784</v>
      </c>
      <c r="G28" s="254">
        <f t="shared" si="3"/>
        <v>79.005440503754272</v>
      </c>
    </row>
    <row r="29" spans="1:7" ht="11.25" customHeight="1">
      <c r="A29" s="253">
        <v>26</v>
      </c>
      <c r="B29" s="253">
        <f t="shared" si="0"/>
        <v>1079</v>
      </c>
      <c r="C29" s="253" t="str">
        <f>VLOOKUP(B29,[31]Ｅトル!$A$5:$I$5736,2,FALSE)</f>
        <v>2205013</v>
      </c>
      <c r="D29" s="254">
        <f>VLOOKUP(B29,[31]Ｅトル!$A$5:$I$5736,5,FALSE)</f>
        <v>90.19</v>
      </c>
      <c r="E29" s="254">
        <f t="shared" si="1"/>
        <v>88.161800000000028</v>
      </c>
      <c r="F29" s="254">
        <f t="shared" si="2"/>
        <v>97.318159496245784</v>
      </c>
      <c r="G29" s="254">
        <f t="shared" si="3"/>
        <v>79.005440503754272</v>
      </c>
    </row>
    <row r="30" spans="1:7" ht="11.25" customHeight="1">
      <c r="A30" s="253">
        <v>27</v>
      </c>
      <c r="B30" s="253">
        <f t="shared" si="0"/>
        <v>1080</v>
      </c>
      <c r="C30" s="253" t="str">
        <f>VLOOKUP(B30,[31]Ｅトル!$A$5:$I$5736,2,FALSE)</f>
        <v>2205017</v>
      </c>
      <c r="D30" s="254">
        <f>VLOOKUP(B30,[31]Ｅトル!$A$5:$I$5736,5,FALSE)</f>
        <v>89.21</v>
      </c>
      <c r="E30" s="254">
        <f t="shared" si="1"/>
        <v>88.161800000000028</v>
      </c>
      <c r="F30" s="254">
        <f t="shared" si="2"/>
        <v>97.318159496245784</v>
      </c>
      <c r="G30" s="254">
        <f t="shared" si="3"/>
        <v>79.005440503754272</v>
      </c>
    </row>
    <row r="31" spans="1:7" ht="11.25" customHeight="1">
      <c r="A31" s="253">
        <v>28</v>
      </c>
      <c r="B31" s="253">
        <f t="shared" si="0"/>
        <v>1081</v>
      </c>
      <c r="C31" s="253" t="str">
        <f>VLOOKUP(B31,[31]Ｅトル!$A$5:$I$5736,2,FALSE)</f>
        <v>2205023</v>
      </c>
      <c r="D31" s="254">
        <f>VLOOKUP(B31,[31]Ｅトル!$A$5:$I$5736,5,FALSE)</f>
        <v>88.86</v>
      </c>
      <c r="E31" s="254">
        <f t="shared" si="1"/>
        <v>88.161800000000028</v>
      </c>
      <c r="F31" s="254">
        <f t="shared" si="2"/>
        <v>97.318159496245784</v>
      </c>
      <c r="G31" s="254">
        <f t="shared" si="3"/>
        <v>79.005440503754272</v>
      </c>
    </row>
    <row r="32" spans="1:7" ht="11.25" customHeight="1">
      <c r="A32" s="253">
        <v>29</v>
      </c>
      <c r="B32" s="253">
        <f t="shared" si="0"/>
        <v>1082</v>
      </c>
      <c r="C32" s="253" t="str">
        <f>VLOOKUP(B32,[31]Ｅトル!$A$5:$I$5736,2,FALSE)</f>
        <v>2205025</v>
      </c>
      <c r="D32" s="254">
        <f>VLOOKUP(B32,[31]Ｅトル!$A$5:$I$5736,5,FALSE)</f>
        <v>88.8</v>
      </c>
      <c r="E32" s="254">
        <f t="shared" si="1"/>
        <v>88.161800000000028</v>
      </c>
      <c r="F32" s="254">
        <f t="shared" si="2"/>
        <v>97.318159496245784</v>
      </c>
      <c r="G32" s="254">
        <f t="shared" si="3"/>
        <v>79.005440503754272</v>
      </c>
    </row>
    <row r="33" spans="1:7" ht="11.25" customHeight="1">
      <c r="A33" s="253">
        <v>30</v>
      </c>
      <c r="B33" s="253">
        <f t="shared" si="0"/>
        <v>1083</v>
      </c>
      <c r="C33" s="253" t="str">
        <f>VLOOKUP(B33,[31]Ｅトル!$A$5:$I$5736,2,FALSE)</f>
        <v>2205033</v>
      </c>
      <c r="D33" s="254">
        <f>VLOOKUP(B33,[31]Ｅトル!$A$5:$I$5736,5,FALSE)</f>
        <v>90.04</v>
      </c>
      <c r="E33" s="254">
        <f t="shared" si="1"/>
        <v>88.161800000000028</v>
      </c>
      <c r="F33" s="254">
        <f t="shared" si="2"/>
        <v>97.318159496245784</v>
      </c>
      <c r="G33" s="254">
        <f t="shared" si="3"/>
        <v>79.005440503754272</v>
      </c>
    </row>
    <row r="34" spans="1:7" ht="11.25" customHeight="1">
      <c r="A34" s="253">
        <v>31</v>
      </c>
      <c r="B34" s="253">
        <f t="shared" si="0"/>
        <v>1084</v>
      </c>
      <c r="C34" s="253" t="str">
        <f>VLOOKUP(B34,[31]Ｅトル!$A$5:$I$5736,2,FALSE)</f>
        <v>2208001</v>
      </c>
      <c r="D34" s="254">
        <f>VLOOKUP(B34,[31]Ｅトル!$A$5:$I$5736,5,FALSE)</f>
        <v>88.56</v>
      </c>
      <c r="E34" s="254">
        <f t="shared" si="1"/>
        <v>88.161800000000028</v>
      </c>
      <c r="F34" s="254">
        <f t="shared" si="2"/>
        <v>97.318159496245784</v>
      </c>
      <c r="G34" s="254">
        <f t="shared" si="3"/>
        <v>79.005440503754272</v>
      </c>
    </row>
    <row r="35" spans="1:7" ht="11.25" customHeight="1">
      <c r="A35" s="253">
        <v>32</v>
      </c>
      <c r="B35" s="253">
        <f t="shared" si="0"/>
        <v>1085</v>
      </c>
      <c r="C35" s="253" t="str">
        <f>VLOOKUP(B35,[31]Ｅトル!$A$5:$I$5736,2,FALSE)</f>
        <v>2208006</v>
      </c>
      <c r="D35" s="254">
        <f>VLOOKUP(B35,[31]Ｅトル!$A$5:$I$5736,5,FALSE)</f>
        <v>89.75</v>
      </c>
      <c r="E35" s="254">
        <f t="shared" si="1"/>
        <v>88.161800000000028</v>
      </c>
      <c r="F35" s="254">
        <f t="shared" si="2"/>
        <v>97.318159496245784</v>
      </c>
      <c r="G35" s="254">
        <f t="shared" si="3"/>
        <v>79.005440503754272</v>
      </c>
    </row>
    <row r="36" spans="1:7" ht="11.25" customHeight="1">
      <c r="A36" s="253">
        <v>33</v>
      </c>
      <c r="B36" s="253">
        <f t="shared" si="0"/>
        <v>1086</v>
      </c>
      <c r="C36" s="253" t="str">
        <f>VLOOKUP(B36,[31]Ｅトル!$A$5:$I$5736,2,FALSE)</f>
        <v>2209005</v>
      </c>
      <c r="D36" s="254">
        <f>VLOOKUP(B36,[31]Ｅトル!$A$5:$I$5736,5,FALSE)</f>
        <v>88.26</v>
      </c>
      <c r="E36" s="254">
        <f t="shared" si="1"/>
        <v>88.161800000000028</v>
      </c>
      <c r="F36" s="254">
        <f t="shared" si="2"/>
        <v>97.318159496245784</v>
      </c>
      <c r="G36" s="254">
        <f t="shared" si="3"/>
        <v>79.005440503754272</v>
      </c>
    </row>
    <row r="37" spans="1:7" ht="11.25" customHeight="1">
      <c r="A37" s="253">
        <v>34</v>
      </c>
      <c r="B37" s="253">
        <f t="shared" si="0"/>
        <v>1087</v>
      </c>
      <c r="C37" s="253" t="str">
        <f>VLOOKUP(B37,[31]Ｅトル!$A$5:$I$5736,2,FALSE)</f>
        <v>2209017</v>
      </c>
      <c r="D37" s="254">
        <f>VLOOKUP(B37,[31]Ｅトル!$A$5:$I$5736,5,FALSE)</f>
        <v>88.16</v>
      </c>
      <c r="E37" s="254">
        <f t="shared" si="1"/>
        <v>88.161800000000028</v>
      </c>
      <c r="F37" s="254">
        <f t="shared" si="2"/>
        <v>97.318159496245784</v>
      </c>
      <c r="G37" s="254">
        <f t="shared" si="3"/>
        <v>79.005440503754272</v>
      </c>
    </row>
    <row r="38" spans="1:7" ht="11.25" customHeight="1">
      <c r="A38" s="253">
        <v>35</v>
      </c>
      <c r="B38" s="253">
        <f t="shared" si="0"/>
        <v>1088</v>
      </c>
      <c r="C38" s="253" t="str">
        <f>VLOOKUP(B38,[31]Ｅトル!$A$5:$I$5736,2,FALSE)</f>
        <v>2209021</v>
      </c>
      <c r="D38" s="254">
        <f>VLOOKUP(B38,[31]Ｅトル!$A$5:$I$5736,5,FALSE)</f>
        <v>88.8</v>
      </c>
      <c r="E38" s="254">
        <f t="shared" si="1"/>
        <v>88.161800000000028</v>
      </c>
      <c r="F38" s="254">
        <f t="shared" si="2"/>
        <v>97.318159496245784</v>
      </c>
      <c r="G38" s="254">
        <f t="shared" si="3"/>
        <v>79.005440503754272</v>
      </c>
    </row>
    <row r="39" spans="1:7" ht="11.25" customHeight="1">
      <c r="A39" s="253">
        <v>36</v>
      </c>
      <c r="B39" s="253">
        <f t="shared" si="0"/>
        <v>1089</v>
      </c>
      <c r="C39" s="253" t="str">
        <f>VLOOKUP(B39,[31]Ｅトル!$A$5:$I$5736,2,FALSE)</f>
        <v>2210002</v>
      </c>
      <c r="D39" s="254">
        <f>VLOOKUP(B39,[31]Ｅトル!$A$5:$I$5736,5,FALSE)</f>
        <v>89.51</v>
      </c>
      <c r="E39" s="254">
        <f t="shared" si="1"/>
        <v>88.161800000000028</v>
      </c>
      <c r="F39" s="254">
        <f t="shared" si="2"/>
        <v>97.318159496245784</v>
      </c>
      <c r="G39" s="254">
        <f t="shared" si="3"/>
        <v>79.005440503754272</v>
      </c>
    </row>
    <row r="40" spans="1:7" ht="11.25" customHeight="1">
      <c r="A40" s="253">
        <v>37</v>
      </c>
      <c r="B40" s="253">
        <f t="shared" si="0"/>
        <v>1090</v>
      </c>
      <c r="C40" s="253" t="str">
        <f>VLOOKUP(B40,[31]Ｅトル!$A$5:$I$5736,2,FALSE)</f>
        <v>2302001</v>
      </c>
      <c r="D40" s="254">
        <f>VLOOKUP(B40,[31]Ｅトル!$A$5:$I$5736,5,FALSE)</f>
        <v>92.85</v>
      </c>
      <c r="E40" s="254">
        <f t="shared" si="1"/>
        <v>88.161800000000028</v>
      </c>
      <c r="F40" s="254">
        <f t="shared" si="2"/>
        <v>97.318159496245784</v>
      </c>
      <c r="G40" s="254">
        <f t="shared" si="3"/>
        <v>79.005440503754272</v>
      </c>
    </row>
    <row r="41" spans="1:7" ht="11.25" customHeight="1">
      <c r="A41" s="253">
        <v>38</v>
      </c>
      <c r="B41" s="253">
        <f t="shared" si="0"/>
        <v>1091</v>
      </c>
      <c r="C41" s="253" t="str">
        <f>VLOOKUP(B41,[31]Ｅトル!$A$5:$I$5736,2,FALSE)</f>
        <v>2302003</v>
      </c>
      <c r="D41" s="254">
        <f>VLOOKUP(B41,[31]Ｅトル!$A$5:$I$5736,5,FALSE)</f>
        <v>88.09</v>
      </c>
      <c r="E41" s="254">
        <f t="shared" si="1"/>
        <v>88.161800000000028</v>
      </c>
      <c r="F41" s="254">
        <f t="shared" si="2"/>
        <v>97.318159496245784</v>
      </c>
      <c r="G41" s="254">
        <f t="shared" si="3"/>
        <v>79.005440503754272</v>
      </c>
    </row>
    <row r="42" spans="1:7" ht="11.25" customHeight="1">
      <c r="A42" s="253">
        <v>39</v>
      </c>
      <c r="B42" s="253">
        <f t="shared" si="0"/>
        <v>1092</v>
      </c>
      <c r="C42" s="253" t="str">
        <f>VLOOKUP(B42,[31]Ｅトル!$A$5:$I$5736,2,FALSE)</f>
        <v>2302005</v>
      </c>
      <c r="D42" s="254">
        <f>VLOOKUP(B42,[31]Ｅトル!$A$5:$I$5736,5,FALSE)</f>
        <v>84.65</v>
      </c>
      <c r="E42" s="254">
        <f t="shared" si="1"/>
        <v>88.161800000000028</v>
      </c>
      <c r="F42" s="254">
        <f t="shared" si="2"/>
        <v>97.318159496245784</v>
      </c>
      <c r="G42" s="254">
        <f t="shared" si="3"/>
        <v>79.005440503754272</v>
      </c>
    </row>
    <row r="43" spans="1:7" ht="11.25" customHeight="1">
      <c r="A43" s="253">
        <v>40</v>
      </c>
      <c r="B43" s="253">
        <f t="shared" si="0"/>
        <v>1093</v>
      </c>
      <c r="C43" s="253" t="str">
        <f>VLOOKUP(B43,[31]Ｅトル!$A$5:$I$5736,2,FALSE)</f>
        <v>2302009</v>
      </c>
      <c r="D43" s="254">
        <f>VLOOKUP(B43,[31]Ｅトル!$A$5:$I$5736,5,FALSE)</f>
        <v>95.34</v>
      </c>
      <c r="E43" s="254">
        <f t="shared" si="1"/>
        <v>88.161800000000028</v>
      </c>
      <c r="F43" s="254">
        <f t="shared" si="2"/>
        <v>97.318159496245784</v>
      </c>
      <c r="G43" s="254">
        <f t="shared" si="3"/>
        <v>79.005440503754272</v>
      </c>
    </row>
    <row r="44" spans="1:7" ht="11.25" customHeight="1">
      <c r="A44" s="253">
        <v>41</v>
      </c>
      <c r="B44" s="253">
        <f t="shared" si="0"/>
        <v>1094</v>
      </c>
      <c r="C44" s="253" t="str">
        <f>VLOOKUP(B44,[31]Ｅトル!$A$5:$I$5736,2,FALSE)</f>
        <v>2302016</v>
      </c>
      <c r="D44" s="254">
        <f>VLOOKUP(B44,[31]Ｅトル!$A$5:$I$5736,5,FALSE)</f>
        <v>91.45</v>
      </c>
      <c r="E44" s="254">
        <f t="shared" si="1"/>
        <v>88.161800000000028</v>
      </c>
      <c r="F44" s="254">
        <f t="shared" si="2"/>
        <v>97.318159496245784</v>
      </c>
      <c r="G44" s="254">
        <f t="shared" si="3"/>
        <v>79.005440503754272</v>
      </c>
    </row>
    <row r="45" spans="1:7" ht="11.25" customHeight="1">
      <c r="A45" s="253">
        <v>42</v>
      </c>
      <c r="B45" s="253">
        <f t="shared" si="0"/>
        <v>1095</v>
      </c>
      <c r="C45" s="253" t="str">
        <f>VLOOKUP(B45,[31]Ｅトル!$A$5:$I$5736,2,FALSE)</f>
        <v>2303005</v>
      </c>
      <c r="D45" s="254">
        <f>VLOOKUP(B45,[31]Ｅトル!$A$5:$I$5736,5,FALSE)</f>
        <v>88.14</v>
      </c>
      <c r="E45" s="254">
        <f t="shared" si="1"/>
        <v>88.161800000000028</v>
      </c>
      <c r="F45" s="254">
        <f t="shared" si="2"/>
        <v>97.318159496245784</v>
      </c>
      <c r="G45" s="254">
        <f t="shared" si="3"/>
        <v>79.005440503754272</v>
      </c>
    </row>
    <row r="46" spans="1:7" ht="11.25" customHeight="1">
      <c r="A46" s="253">
        <v>43</v>
      </c>
      <c r="B46" s="253">
        <f t="shared" si="0"/>
        <v>1096</v>
      </c>
      <c r="C46" s="253" t="str">
        <f>VLOOKUP(B46,[31]Ｅトル!$A$5:$I$5736,2,FALSE)</f>
        <v>2303014</v>
      </c>
      <c r="D46" s="254">
        <f>VLOOKUP(B46,[31]Ｅトル!$A$5:$I$5736,5,FALSE)</f>
        <v>92.46</v>
      </c>
      <c r="E46" s="254">
        <f t="shared" si="1"/>
        <v>88.161800000000028</v>
      </c>
      <c r="F46" s="254">
        <f t="shared" si="2"/>
        <v>97.318159496245784</v>
      </c>
      <c r="G46" s="254">
        <f t="shared" si="3"/>
        <v>79.005440503754272</v>
      </c>
    </row>
    <row r="47" spans="1:7" ht="11.25" customHeight="1">
      <c r="A47" s="253">
        <v>44</v>
      </c>
      <c r="B47" s="253">
        <f t="shared" si="0"/>
        <v>1097</v>
      </c>
      <c r="C47" s="253" t="str">
        <f>VLOOKUP(B47,[31]Ｅトル!$A$5:$I$5736,2,FALSE)</f>
        <v>2303017</v>
      </c>
      <c r="D47" s="254">
        <f>VLOOKUP(B47,[31]Ｅトル!$A$5:$I$5736,5,FALSE)</f>
        <v>90.74</v>
      </c>
      <c r="E47" s="254">
        <f t="shared" si="1"/>
        <v>88.161800000000028</v>
      </c>
      <c r="F47" s="254">
        <f t="shared" si="2"/>
        <v>97.318159496245784</v>
      </c>
      <c r="G47" s="254">
        <f t="shared" si="3"/>
        <v>79.005440503754272</v>
      </c>
    </row>
    <row r="48" spans="1:7" ht="11.25" customHeight="1">
      <c r="A48" s="253">
        <v>45</v>
      </c>
      <c r="B48" s="253">
        <f t="shared" si="0"/>
        <v>1098</v>
      </c>
      <c r="C48" s="253" t="str">
        <f>VLOOKUP(B48,[31]Ｅトル!$A$5:$I$5736,2,FALSE)</f>
        <v>2303021</v>
      </c>
      <c r="D48" s="254">
        <f>VLOOKUP(B48,[31]Ｅトル!$A$5:$I$5736,5,FALSE)</f>
        <v>91.13</v>
      </c>
      <c r="E48" s="254">
        <f t="shared" si="1"/>
        <v>88.161800000000028</v>
      </c>
      <c r="F48" s="254">
        <f t="shared" si="2"/>
        <v>97.318159496245784</v>
      </c>
      <c r="G48" s="254">
        <f t="shared" si="3"/>
        <v>79.005440503754272</v>
      </c>
    </row>
    <row r="49" spans="1:7" ht="11.25" customHeight="1">
      <c r="A49" s="253">
        <v>46</v>
      </c>
      <c r="B49" s="253">
        <f t="shared" si="0"/>
        <v>1099</v>
      </c>
      <c r="C49" s="253" t="str">
        <f>VLOOKUP(B49,[31]Ｅトル!$A$5:$I$5736,2,FALSE)</f>
        <v>2303033</v>
      </c>
      <c r="D49" s="254">
        <f>VLOOKUP(B49,[31]Ｅトル!$A$5:$I$5736,5,FALSE)</f>
        <v>90.42</v>
      </c>
      <c r="E49" s="254">
        <f t="shared" si="1"/>
        <v>88.161800000000028</v>
      </c>
      <c r="F49" s="254">
        <f t="shared" si="2"/>
        <v>97.318159496245784</v>
      </c>
      <c r="G49" s="254">
        <f t="shared" si="3"/>
        <v>79.005440503754272</v>
      </c>
    </row>
    <row r="50" spans="1:7" ht="11.25" customHeight="1">
      <c r="A50" s="253">
        <v>47</v>
      </c>
      <c r="B50" s="253">
        <f t="shared" si="0"/>
        <v>1100</v>
      </c>
      <c r="C50" s="253" t="str">
        <f>VLOOKUP(B50,[31]Ｅトル!$A$5:$I$5736,2,FALSE)</f>
        <v>2304002</v>
      </c>
      <c r="D50" s="254">
        <f>VLOOKUP(B50,[31]Ｅトル!$A$5:$I$5736,5,FALSE)</f>
        <v>90.93</v>
      </c>
      <c r="E50" s="254">
        <f t="shared" si="1"/>
        <v>88.161800000000028</v>
      </c>
      <c r="F50" s="254">
        <f t="shared" si="2"/>
        <v>97.318159496245784</v>
      </c>
      <c r="G50" s="254">
        <f t="shared" si="3"/>
        <v>79.005440503754272</v>
      </c>
    </row>
    <row r="51" spans="1:7" ht="11.25" customHeight="1">
      <c r="A51" s="253">
        <v>48</v>
      </c>
      <c r="B51" s="253">
        <f t="shared" si="0"/>
        <v>1101</v>
      </c>
      <c r="C51" s="253" t="str">
        <f>VLOOKUP(B51,[31]Ｅトル!$A$5:$I$5736,2,FALSE)</f>
        <v>2304005</v>
      </c>
      <c r="D51" s="254">
        <f>VLOOKUP(B51,[31]Ｅトル!$A$5:$I$5736,5,FALSE)</f>
        <v>91.02</v>
      </c>
      <c r="E51" s="254">
        <f t="shared" si="1"/>
        <v>88.161800000000028</v>
      </c>
      <c r="F51" s="254">
        <f t="shared" si="2"/>
        <v>97.318159496245784</v>
      </c>
      <c r="G51" s="254">
        <f t="shared" si="3"/>
        <v>79.005440503754272</v>
      </c>
    </row>
    <row r="52" spans="1:7" ht="11.25" customHeight="1">
      <c r="A52" s="253">
        <v>49</v>
      </c>
      <c r="B52" s="253">
        <f t="shared" si="0"/>
        <v>1102</v>
      </c>
      <c r="C52" s="253" t="str">
        <f>VLOOKUP(B52,[31]Ｅトル!$A$5:$I$5736,2,FALSE)</f>
        <v>2304016</v>
      </c>
      <c r="D52" s="254">
        <f>VLOOKUP(B52,[31]Ｅトル!$A$5:$I$5736,5,FALSE)</f>
        <v>89.78</v>
      </c>
      <c r="E52" s="254">
        <f t="shared" si="1"/>
        <v>88.161800000000028</v>
      </c>
      <c r="F52" s="254">
        <f t="shared" si="2"/>
        <v>97.318159496245784</v>
      </c>
      <c r="G52" s="254">
        <f t="shared" si="3"/>
        <v>79.005440503754272</v>
      </c>
    </row>
    <row r="53" spans="1:7" ht="11.25" customHeight="1">
      <c r="A53" s="253">
        <v>50</v>
      </c>
      <c r="B53" s="253">
        <f>MAX([31]Ｅトル!$A$5:$A$2647)</f>
        <v>1103</v>
      </c>
      <c r="C53" s="253" t="str">
        <f>VLOOKUP(B53,[31]Ｅトル!$A$5:$I$5736,2,FALSE)</f>
        <v>2304019</v>
      </c>
      <c r="D53" s="254">
        <f>VLOOKUP(B53,[31]Ｅトル!$A$5:$I$5736,5,FALSE)</f>
        <v>90.07</v>
      </c>
      <c r="E53" s="254">
        <f>AVERAGE($D$3:$D$52)</f>
        <v>88.161800000000028</v>
      </c>
      <c r="F53" s="254">
        <f t="shared" si="2"/>
        <v>97.318159496245784</v>
      </c>
      <c r="G53" s="254">
        <f t="shared" si="3"/>
        <v>79.005440503754272</v>
      </c>
    </row>
    <row r="54" spans="1:7" ht="11.25" customHeight="1">
      <c r="A54" s="256"/>
      <c r="B54" s="253">
        <f>MAX([31]Ｅトル!$A$5:$A$2647)</f>
        <v>1103</v>
      </c>
      <c r="C54" s="460">
        <f>VLOOKUP(B54,[31]Ｅトル!$A$5:$I$5736,4,FALSE)</f>
        <v>45035</v>
      </c>
      <c r="D54" s="461"/>
      <c r="E54" s="257"/>
      <c r="F54" s="257"/>
      <c r="G54" s="257"/>
    </row>
    <row r="55" spans="1:7" ht="11.25" customHeight="1">
      <c r="A55" s="253"/>
      <c r="B55" s="253"/>
      <c r="C55" s="253" t="s">
        <v>1472</v>
      </c>
      <c r="D55" s="253" t="s">
        <v>1479</v>
      </c>
      <c r="E55" s="253" t="s">
        <v>1474</v>
      </c>
      <c r="F55" s="253" t="s">
        <v>1553</v>
      </c>
      <c r="G55" s="253" t="s">
        <v>1554</v>
      </c>
    </row>
    <row r="56" spans="1:7" ht="11.25" customHeight="1">
      <c r="A56" s="253"/>
      <c r="B56" s="253">
        <f t="shared" ref="B56:B105" si="4">(B57-1)</f>
        <v>1053</v>
      </c>
      <c r="C56" s="253" t="str">
        <f>VLOOKUP(B56,[31]Ｅトル!$A$5:$I$5736,2,FALSE)</f>
        <v>2201032</v>
      </c>
      <c r="D56" s="254">
        <f>VLOOKUP(B56,[31]Ｅトル!$A$5:$I$5736,6,FALSE)</f>
        <v>5.25</v>
      </c>
      <c r="E56" s="253"/>
      <c r="F56" s="253"/>
      <c r="G56" s="255"/>
    </row>
    <row r="57" spans="1:7" ht="11.25" customHeight="1">
      <c r="A57" s="253">
        <v>1</v>
      </c>
      <c r="B57" s="253">
        <f t="shared" si="4"/>
        <v>1054</v>
      </c>
      <c r="C57" s="253" t="str">
        <f>VLOOKUP(B57,[31]Ｅトル!$A$5:$I$5736,2,FALSE)</f>
        <v>2202001</v>
      </c>
      <c r="D57" s="254">
        <f>VLOOKUP(B57,[31]Ｅトル!$A$5:$I$5736,6,FALSE)</f>
        <v>5.76</v>
      </c>
      <c r="E57" s="254">
        <f>AVERAGE($D$57:$D$103)</f>
        <v>5.5870212765957428</v>
      </c>
      <c r="F57" s="254">
        <f>$E$57+(STDEV($D$57:$D$103)*3)</f>
        <v>11.821070220497905</v>
      </c>
      <c r="G57" s="254">
        <f>$E$57+(STDEV($D$57:$D$103)*2)</f>
        <v>9.7430539058638512</v>
      </c>
    </row>
    <row r="58" spans="1:7" ht="11.25" customHeight="1">
      <c r="A58" s="253">
        <v>2</v>
      </c>
      <c r="B58" s="253">
        <f t="shared" si="4"/>
        <v>1055</v>
      </c>
      <c r="C58" s="253" t="str">
        <f>VLOOKUP(B58,[31]Ｅトル!$A$5:$I$5736,2,FALSE)</f>
        <v>2202006</v>
      </c>
      <c r="D58" s="254">
        <f>VLOOKUP(B58,[31]Ｅトル!$A$5:$I$5736,6,FALSE)</f>
        <v>4.12</v>
      </c>
      <c r="E58" s="254">
        <f t="shared" ref="E58:E106" si="5">AVERAGE($D$57:$D$103)</f>
        <v>5.5870212765957428</v>
      </c>
      <c r="F58" s="254">
        <f t="shared" ref="F58:F106" si="6">$E$57+(STDEV($D$57:$D$103)*3)</f>
        <v>11.821070220497905</v>
      </c>
      <c r="G58" s="254">
        <f t="shared" ref="G58:G106" si="7">$E$57+(STDEV($D$57:$D$103)*2)</f>
        <v>9.7430539058638512</v>
      </c>
    </row>
    <row r="59" spans="1:7" ht="11.25" customHeight="1">
      <c r="A59" s="253">
        <v>3</v>
      </c>
      <c r="B59" s="253">
        <f t="shared" si="4"/>
        <v>1056</v>
      </c>
      <c r="C59" s="253" t="str">
        <f>VLOOKUP(B59,[31]Ｅトル!$A$5:$I$5736,2,FALSE)</f>
        <v>2202010</v>
      </c>
      <c r="D59" s="254">
        <f>VLOOKUP(B59,[31]Ｅトル!$A$5:$I$5736,6,FALSE)</f>
        <v>3.61</v>
      </c>
      <c r="E59" s="254">
        <f t="shared" si="5"/>
        <v>5.5870212765957428</v>
      </c>
      <c r="F59" s="254">
        <f t="shared" si="6"/>
        <v>11.821070220497905</v>
      </c>
      <c r="G59" s="254">
        <f t="shared" si="7"/>
        <v>9.7430539058638512</v>
      </c>
    </row>
    <row r="60" spans="1:7" ht="11.25" customHeight="1">
      <c r="A60" s="253">
        <v>4</v>
      </c>
      <c r="B60" s="253">
        <f t="shared" si="4"/>
        <v>1057</v>
      </c>
      <c r="C60" s="253" t="str">
        <f>VLOOKUP(B60,[31]Ｅトル!$A$5:$I$5736,2,FALSE)</f>
        <v>2202014</v>
      </c>
      <c r="D60" s="254">
        <f>VLOOKUP(B60,[31]Ｅトル!$A$5:$I$5736,6,FALSE)</f>
        <v>5.01</v>
      </c>
      <c r="E60" s="254">
        <f t="shared" si="5"/>
        <v>5.5870212765957428</v>
      </c>
      <c r="F60" s="254">
        <f t="shared" si="6"/>
        <v>11.821070220497905</v>
      </c>
      <c r="G60" s="254">
        <f t="shared" si="7"/>
        <v>9.7430539058638512</v>
      </c>
    </row>
    <row r="61" spans="1:7" ht="11.25" customHeight="1">
      <c r="A61" s="253">
        <v>5</v>
      </c>
      <c r="B61" s="253">
        <f t="shared" si="4"/>
        <v>1058</v>
      </c>
      <c r="C61" s="253" t="str">
        <f>VLOOKUP(B61,[31]Ｅトル!$A$5:$I$5736,2,FALSE)</f>
        <v>2202020</v>
      </c>
      <c r="D61" s="254">
        <f>VLOOKUP(B61,[31]Ｅトル!$A$5:$I$5736,6,FALSE)</f>
        <v>5.16</v>
      </c>
      <c r="E61" s="254">
        <f t="shared" si="5"/>
        <v>5.5870212765957428</v>
      </c>
      <c r="F61" s="254">
        <f t="shared" si="6"/>
        <v>11.821070220497905</v>
      </c>
      <c r="G61" s="254">
        <f t="shared" si="7"/>
        <v>9.7430539058638512</v>
      </c>
    </row>
    <row r="62" spans="1:7" ht="11.25" customHeight="1">
      <c r="A62" s="253">
        <v>6</v>
      </c>
      <c r="B62" s="253">
        <f t="shared" si="4"/>
        <v>1059</v>
      </c>
      <c r="C62" s="253" t="str">
        <f>VLOOKUP(B62,[31]Ｅトル!$A$5:$I$5736,2,FALSE)</f>
        <v>2202021</v>
      </c>
      <c r="D62" s="254">
        <f>VLOOKUP(B62,[31]Ｅトル!$A$5:$I$5736,6,FALSE)</f>
        <v>4.38</v>
      </c>
      <c r="E62" s="254">
        <f t="shared" si="5"/>
        <v>5.5870212765957428</v>
      </c>
      <c r="F62" s="254">
        <f t="shared" si="6"/>
        <v>11.821070220497905</v>
      </c>
      <c r="G62" s="254">
        <f t="shared" si="7"/>
        <v>9.7430539058638512</v>
      </c>
    </row>
    <row r="63" spans="1:7" ht="11.25" customHeight="1">
      <c r="A63" s="253">
        <v>7</v>
      </c>
      <c r="B63" s="253">
        <f t="shared" si="4"/>
        <v>1060</v>
      </c>
      <c r="C63" s="253" t="str">
        <f>VLOOKUP(B63,[31]Ｅトル!$A$5:$I$5736,2,FALSE)</f>
        <v>2202024</v>
      </c>
      <c r="D63" s="254">
        <f>VLOOKUP(B63,[31]Ｅトル!$A$5:$I$5736,6,FALSE)</f>
        <v>3.61</v>
      </c>
      <c r="E63" s="254">
        <f t="shared" si="5"/>
        <v>5.5870212765957428</v>
      </c>
      <c r="F63" s="254">
        <f t="shared" si="6"/>
        <v>11.821070220497905</v>
      </c>
      <c r="G63" s="254">
        <f t="shared" si="7"/>
        <v>9.7430539058638512</v>
      </c>
    </row>
    <row r="64" spans="1:7" ht="11.25" customHeight="1">
      <c r="A64" s="253">
        <v>8</v>
      </c>
      <c r="B64" s="253">
        <f t="shared" si="4"/>
        <v>1061</v>
      </c>
      <c r="C64" s="253" t="str">
        <f>VLOOKUP(B64,[31]Ｅトル!$A$5:$I$5736,2,FALSE)</f>
        <v>2202029</v>
      </c>
      <c r="D64" s="254">
        <f>VLOOKUP(B64,[31]Ｅトル!$A$5:$I$5736,6,FALSE)</f>
        <v>4.12</v>
      </c>
      <c r="E64" s="254">
        <f t="shared" si="5"/>
        <v>5.5870212765957428</v>
      </c>
      <c r="F64" s="254">
        <f t="shared" si="6"/>
        <v>11.821070220497905</v>
      </c>
      <c r="G64" s="254">
        <f t="shared" si="7"/>
        <v>9.7430539058638512</v>
      </c>
    </row>
    <row r="65" spans="1:7" ht="11.25" customHeight="1">
      <c r="A65" s="253">
        <v>9</v>
      </c>
      <c r="B65" s="253">
        <f t="shared" si="4"/>
        <v>1062</v>
      </c>
      <c r="C65" s="253" t="str">
        <f>VLOOKUP(B65,[31]Ｅトル!$A$5:$I$5736,2,FALSE)</f>
        <v>2203003</v>
      </c>
      <c r="D65" s="254">
        <f>VLOOKUP(B65,[31]Ｅトル!$A$5:$I$5736,6,FALSE)</f>
        <v>4.3499999999999996</v>
      </c>
      <c r="E65" s="254">
        <f t="shared" si="5"/>
        <v>5.5870212765957428</v>
      </c>
      <c r="F65" s="254">
        <f t="shared" si="6"/>
        <v>11.821070220497905</v>
      </c>
      <c r="G65" s="254">
        <f t="shared" si="7"/>
        <v>9.7430539058638512</v>
      </c>
    </row>
    <row r="66" spans="1:7" ht="11.25" customHeight="1">
      <c r="A66" s="253">
        <v>10</v>
      </c>
      <c r="B66" s="253">
        <f t="shared" si="4"/>
        <v>1063</v>
      </c>
      <c r="C66" s="253" t="str">
        <f>VLOOKUP(B66,[31]Ｅトル!$A$5:$I$5736,2,FALSE)</f>
        <v>2203007</v>
      </c>
      <c r="D66" s="254">
        <f>VLOOKUP(B66,[31]Ｅトル!$A$5:$I$5736,6,FALSE)</f>
        <v>4.3099999999999996</v>
      </c>
      <c r="E66" s="254">
        <f t="shared" si="5"/>
        <v>5.5870212765957428</v>
      </c>
      <c r="F66" s="254">
        <f t="shared" si="6"/>
        <v>11.821070220497905</v>
      </c>
      <c r="G66" s="254">
        <f t="shared" si="7"/>
        <v>9.7430539058638512</v>
      </c>
    </row>
    <row r="67" spans="1:7" ht="11.25" customHeight="1">
      <c r="A67" s="253">
        <v>11</v>
      </c>
      <c r="B67" s="253">
        <f t="shared" si="4"/>
        <v>1064</v>
      </c>
      <c r="C67" s="253" t="str">
        <f>VLOOKUP(B67,[31]Ｅトル!$A$5:$I$5736,2,FALSE)</f>
        <v>2203011</v>
      </c>
      <c r="D67" s="254">
        <f>VLOOKUP(B67,[31]Ｅトル!$A$5:$I$5736,6,FALSE)</f>
        <v>5.23</v>
      </c>
      <c r="E67" s="254">
        <f t="shared" si="5"/>
        <v>5.5870212765957428</v>
      </c>
      <c r="F67" s="254">
        <f t="shared" si="6"/>
        <v>11.821070220497905</v>
      </c>
      <c r="G67" s="254">
        <f t="shared" si="7"/>
        <v>9.7430539058638512</v>
      </c>
    </row>
    <row r="68" spans="1:7" ht="11.25" customHeight="1">
      <c r="A68" s="253">
        <v>12</v>
      </c>
      <c r="B68" s="253">
        <f t="shared" si="4"/>
        <v>1065</v>
      </c>
      <c r="C68" s="253" t="str">
        <f>VLOOKUP(B68,[31]Ｅトル!$A$5:$I$5736,2,FALSE)</f>
        <v>2203017</v>
      </c>
      <c r="D68" s="254">
        <f>VLOOKUP(B68,[31]Ｅトル!$A$5:$I$5736,6,FALSE)</f>
        <v>4.97</v>
      </c>
      <c r="E68" s="254">
        <f t="shared" si="5"/>
        <v>5.5870212765957428</v>
      </c>
      <c r="F68" s="254">
        <f t="shared" si="6"/>
        <v>11.821070220497905</v>
      </c>
      <c r="G68" s="254">
        <f t="shared" si="7"/>
        <v>9.7430539058638512</v>
      </c>
    </row>
    <row r="69" spans="1:7" ht="11.25" customHeight="1">
      <c r="A69" s="253">
        <v>13</v>
      </c>
      <c r="B69" s="253">
        <f t="shared" si="4"/>
        <v>1066</v>
      </c>
      <c r="C69" s="253" t="str">
        <f>VLOOKUP(B69,[31]Ｅトル!$A$5:$I$5736,2,FALSE)</f>
        <v>2203022</v>
      </c>
      <c r="D69" s="254">
        <f>VLOOKUP(B69,[31]Ｅトル!$A$5:$I$5736,6,FALSE)</f>
        <v>6.06</v>
      </c>
      <c r="E69" s="254">
        <f t="shared" si="5"/>
        <v>5.5870212765957428</v>
      </c>
      <c r="F69" s="254">
        <f t="shared" si="6"/>
        <v>11.821070220497905</v>
      </c>
      <c r="G69" s="254">
        <f t="shared" si="7"/>
        <v>9.7430539058638512</v>
      </c>
    </row>
    <row r="70" spans="1:7" ht="11.25" customHeight="1">
      <c r="A70" s="253">
        <v>14</v>
      </c>
      <c r="B70" s="253">
        <f t="shared" si="4"/>
        <v>1067</v>
      </c>
      <c r="C70" s="253" t="str">
        <f>VLOOKUP(B70,[31]Ｅトル!$A$5:$I$5736,2,FALSE)</f>
        <v>2203026</v>
      </c>
      <c r="D70" s="254">
        <f>VLOOKUP(B70,[31]Ｅトル!$A$5:$I$5736,6,FALSE)</f>
        <v>5.64</v>
      </c>
      <c r="E70" s="254">
        <f t="shared" si="5"/>
        <v>5.5870212765957428</v>
      </c>
      <c r="F70" s="254">
        <f t="shared" si="6"/>
        <v>11.821070220497905</v>
      </c>
      <c r="G70" s="254">
        <f t="shared" si="7"/>
        <v>9.7430539058638512</v>
      </c>
    </row>
    <row r="71" spans="1:7" ht="11.25" customHeight="1">
      <c r="A71" s="253">
        <v>15</v>
      </c>
      <c r="B71" s="253">
        <f t="shared" si="4"/>
        <v>1068</v>
      </c>
      <c r="C71" s="253" t="str">
        <f>VLOOKUP(B71,[31]Ｅトル!$A$5:$I$5736,2,FALSE)</f>
        <v>2203029</v>
      </c>
      <c r="D71" s="254">
        <f>VLOOKUP(B71,[31]Ｅトル!$A$5:$I$5736,6,FALSE)</f>
        <v>4.88</v>
      </c>
      <c r="E71" s="254">
        <f t="shared" si="5"/>
        <v>5.5870212765957428</v>
      </c>
      <c r="F71" s="254">
        <f t="shared" si="6"/>
        <v>11.821070220497905</v>
      </c>
      <c r="G71" s="254">
        <f t="shared" si="7"/>
        <v>9.7430539058638512</v>
      </c>
    </row>
    <row r="72" spans="1:7" ht="11.25" customHeight="1">
      <c r="A72" s="253">
        <v>16</v>
      </c>
      <c r="B72" s="253">
        <f t="shared" si="4"/>
        <v>1069</v>
      </c>
      <c r="C72" s="253" t="str">
        <f>VLOOKUP(B72,[31]Ｅトル!$A$5:$I$5736,2,FALSE)</f>
        <v>2204002</v>
      </c>
      <c r="D72" s="254">
        <f>VLOOKUP(B72,[31]Ｅトル!$A$5:$I$5736,6,FALSE)</f>
        <v>5.53</v>
      </c>
      <c r="E72" s="254">
        <f t="shared" si="5"/>
        <v>5.5870212765957428</v>
      </c>
      <c r="F72" s="254">
        <f t="shared" si="6"/>
        <v>11.821070220497905</v>
      </c>
      <c r="G72" s="254">
        <f t="shared" si="7"/>
        <v>9.7430539058638512</v>
      </c>
    </row>
    <row r="73" spans="1:7" ht="11.25" customHeight="1">
      <c r="A73" s="253">
        <v>17</v>
      </c>
      <c r="B73" s="253">
        <f t="shared" si="4"/>
        <v>1070</v>
      </c>
      <c r="C73" s="253" t="str">
        <f>VLOOKUP(B73,[31]Ｅトル!$A$5:$I$5736,2,FALSE)</f>
        <v>2204005</v>
      </c>
      <c r="D73" s="254">
        <f>VLOOKUP(B73,[31]Ｅトル!$A$5:$I$5736,6,FALSE)</f>
        <v>4.96</v>
      </c>
      <c r="E73" s="254">
        <f t="shared" si="5"/>
        <v>5.5870212765957428</v>
      </c>
      <c r="F73" s="254">
        <f t="shared" si="6"/>
        <v>11.821070220497905</v>
      </c>
      <c r="G73" s="254">
        <f t="shared" si="7"/>
        <v>9.7430539058638512</v>
      </c>
    </row>
    <row r="74" spans="1:7" ht="11.25" customHeight="1">
      <c r="A74" s="253">
        <v>18</v>
      </c>
      <c r="B74" s="253">
        <f t="shared" si="4"/>
        <v>1071</v>
      </c>
      <c r="C74" s="253" t="str">
        <f>VLOOKUP(B74,[31]Ｅトル!$A$5:$I$5736,2,FALSE)</f>
        <v>2204010</v>
      </c>
      <c r="D74" s="254">
        <f>VLOOKUP(B74,[31]Ｅトル!$A$5:$I$5736,6,FALSE)</f>
        <v>5.67</v>
      </c>
      <c r="E74" s="254">
        <f t="shared" si="5"/>
        <v>5.5870212765957428</v>
      </c>
      <c r="F74" s="254">
        <f t="shared" si="6"/>
        <v>11.821070220497905</v>
      </c>
      <c r="G74" s="254">
        <f t="shared" si="7"/>
        <v>9.7430539058638512</v>
      </c>
    </row>
    <row r="75" spans="1:7" ht="11.25" customHeight="1">
      <c r="A75" s="253">
        <v>19</v>
      </c>
      <c r="B75" s="253">
        <f t="shared" si="4"/>
        <v>1072</v>
      </c>
      <c r="C75" s="253" t="str">
        <f>VLOOKUP(B75,[31]Ｅトル!$A$5:$I$5736,2,FALSE)</f>
        <v>2204013</v>
      </c>
      <c r="D75" s="254">
        <f>VLOOKUP(B75,[31]Ｅトル!$A$5:$I$5736,6,FALSE)</f>
        <v>5.98</v>
      </c>
      <c r="E75" s="254">
        <f t="shared" si="5"/>
        <v>5.5870212765957428</v>
      </c>
      <c r="F75" s="254">
        <f t="shared" si="6"/>
        <v>11.821070220497905</v>
      </c>
      <c r="G75" s="254">
        <f t="shared" si="7"/>
        <v>9.7430539058638512</v>
      </c>
    </row>
    <row r="76" spans="1:7" ht="11.25" customHeight="1">
      <c r="A76" s="253">
        <v>20</v>
      </c>
      <c r="B76" s="253">
        <f t="shared" si="4"/>
        <v>1073</v>
      </c>
      <c r="C76" s="253" t="str">
        <f>VLOOKUP(B76,[31]Ｅトル!$A$5:$I$5736,2,FALSE)</f>
        <v>2204018</v>
      </c>
      <c r="D76" s="254">
        <f>VLOOKUP(B76,[31]Ｅトル!$A$5:$I$5736,6,FALSE)</f>
        <v>4.32</v>
      </c>
      <c r="E76" s="254">
        <f t="shared" si="5"/>
        <v>5.5870212765957428</v>
      </c>
      <c r="F76" s="254">
        <f t="shared" si="6"/>
        <v>11.821070220497905</v>
      </c>
      <c r="G76" s="254">
        <f t="shared" si="7"/>
        <v>9.7430539058638512</v>
      </c>
    </row>
    <row r="77" spans="1:7" ht="11.25" customHeight="1">
      <c r="A77" s="253">
        <v>21</v>
      </c>
      <c r="B77" s="253">
        <f t="shared" si="4"/>
        <v>1074</v>
      </c>
      <c r="C77" s="253" t="str">
        <f>VLOOKUP(B77,[31]Ｅトル!$A$5:$I$5736,2,FALSE)</f>
        <v>2204021</v>
      </c>
      <c r="D77" s="254">
        <f>VLOOKUP(B77,[31]Ｅトル!$A$5:$I$5736,6,FALSE)</f>
        <v>3.95</v>
      </c>
      <c r="E77" s="254">
        <f t="shared" si="5"/>
        <v>5.5870212765957428</v>
      </c>
      <c r="F77" s="254">
        <f t="shared" si="6"/>
        <v>11.821070220497905</v>
      </c>
      <c r="G77" s="254">
        <f t="shared" si="7"/>
        <v>9.7430539058638512</v>
      </c>
    </row>
    <row r="78" spans="1:7" ht="11.25" customHeight="1">
      <c r="A78" s="253">
        <v>22</v>
      </c>
      <c r="B78" s="253">
        <f t="shared" si="4"/>
        <v>1075</v>
      </c>
      <c r="C78" s="253" t="str">
        <f>VLOOKUP(B78,[31]Ｅトル!$A$5:$I$5736,2,FALSE)</f>
        <v>2204025</v>
      </c>
      <c r="D78" s="254">
        <f>VLOOKUP(B78,[31]Ｅトル!$A$5:$I$5736,6,FALSE)</f>
        <v>4.8099999999999996</v>
      </c>
      <c r="E78" s="254">
        <f t="shared" si="5"/>
        <v>5.5870212765957428</v>
      </c>
      <c r="F78" s="254">
        <f t="shared" si="6"/>
        <v>11.821070220497905</v>
      </c>
      <c r="G78" s="254">
        <f t="shared" si="7"/>
        <v>9.7430539058638512</v>
      </c>
    </row>
    <row r="79" spans="1:7" ht="11.25" customHeight="1">
      <c r="A79" s="253">
        <v>23</v>
      </c>
      <c r="B79" s="253">
        <f t="shared" si="4"/>
        <v>1076</v>
      </c>
      <c r="C79" s="253" t="str">
        <f>VLOOKUP(B79,[31]Ｅトル!$A$5:$I$5736,2,FALSE)</f>
        <v>2204031</v>
      </c>
      <c r="D79" s="254">
        <f>VLOOKUP(B79,[31]Ｅトル!$A$5:$I$5736,6,FALSE)</f>
        <v>4.84</v>
      </c>
      <c r="E79" s="254">
        <f t="shared" si="5"/>
        <v>5.5870212765957428</v>
      </c>
      <c r="F79" s="254">
        <f t="shared" si="6"/>
        <v>11.821070220497905</v>
      </c>
      <c r="G79" s="254">
        <f t="shared" si="7"/>
        <v>9.7430539058638512</v>
      </c>
    </row>
    <row r="80" spans="1:7" ht="11.25" customHeight="1">
      <c r="A80" s="253">
        <v>24</v>
      </c>
      <c r="B80" s="253">
        <f t="shared" si="4"/>
        <v>1077</v>
      </c>
      <c r="C80" s="253" t="str">
        <f>VLOOKUP(B80,[31]Ｅトル!$A$5:$I$5736,2,FALSE)</f>
        <v>2205005</v>
      </c>
      <c r="D80" s="254">
        <f>VLOOKUP(B80,[31]Ｅトル!$A$5:$I$5736,6,FALSE)</f>
        <v>4.9800000000000004</v>
      </c>
      <c r="E80" s="254">
        <f t="shared" si="5"/>
        <v>5.5870212765957428</v>
      </c>
      <c r="F80" s="254">
        <f t="shared" si="6"/>
        <v>11.821070220497905</v>
      </c>
      <c r="G80" s="254">
        <f t="shared" si="7"/>
        <v>9.7430539058638512</v>
      </c>
    </row>
    <row r="81" spans="1:7" ht="11.25" customHeight="1">
      <c r="A81" s="253">
        <v>25</v>
      </c>
      <c r="B81" s="253">
        <f t="shared" si="4"/>
        <v>1078</v>
      </c>
      <c r="C81" s="253" t="str">
        <f>VLOOKUP(B81,[31]Ｅトル!$A$5:$I$5736,2,FALSE)</f>
        <v>2205009</v>
      </c>
      <c r="D81" s="254">
        <f>VLOOKUP(B81,[31]Ｅトル!$A$5:$I$5736,6,FALSE)</f>
        <v>4.63</v>
      </c>
      <c r="E81" s="254">
        <f t="shared" si="5"/>
        <v>5.5870212765957428</v>
      </c>
      <c r="F81" s="254">
        <f t="shared" si="6"/>
        <v>11.821070220497905</v>
      </c>
      <c r="G81" s="254">
        <f t="shared" si="7"/>
        <v>9.7430539058638512</v>
      </c>
    </row>
    <row r="82" spans="1:7" ht="11.25" customHeight="1">
      <c r="A82" s="253">
        <v>26</v>
      </c>
      <c r="B82" s="253">
        <f t="shared" si="4"/>
        <v>1079</v>
      </c>
      <c r="C82" s="253" t="str">
        <f>VLOOKUP(B82,[31]Ｅトル!$A$5:$I$5736,2,FALSE)</f>
        <v>2205013</v>
      </c>
      <c r="D82" s="254">
        <f>VLOOKUP(B82,[31]Ｅトル!$A$5:$I$5736,6,FALSE)</f>
        <v>4.45</v>
      </c>
      <c r="E82" s="254">
        <f t="shared" si="5"/>
        <v>5.5870212765957428</v>
      </c>
      <c r="F82" s="254">
        <f t="shared" si="6"/>
        <v>11.821070220497905</v>
      </c>
      <c r="G82" s="254">
        <f t="shared" si="7"/>
        <v>9.7430539058638512</v>
      </c>
    </row>
    <row r="83" spans="1:7" ht="11.25" customHeight="1">
      <c r="A83" s="253">
        <v>27</v>
      </c>
      <c r="B83" s="253">
        <f t="shared" si="4"/>
        <v>1080</v>
      </c>
      <c r="C83" s="253" t="str">
        <f>VLOOKUP(B83,[31]Ｅトル!$A$5:$I$5736,2,FALSE)</f>
        <v>2205017</v>
      </c>
      <c r="D83" s="254">
        <f>VLOOKUP(B83,[31]Ｅトル!$A$5:$I$5736,6,FALSE)</f>
        <v>4.68</v>
      </c>
      <c r="E83" s="254">
        <f t="shared" si="5"/>
        <v>5.5870212765957428</v>
      </c>
      <c r="F83" s="254">
        <f t="shared" si="6"/>
        <v>11.821070220497905</v>
      </c>
      <c r="G83" s="254">
        <f t="shared" si="7"/>
        <v>9.7430539058638512</v>
      </c>
    </row>
    <row r="84" spans="1:7" ht="11.25" customHeight="1">
      <c r="A84" s="253">
        <v>28</v>
      </c>
      <c r="B84" s="253">
        <f t="shared" si="4"/>
        <v>1081</v>
      </c>
      <c r="C84" s="253" t="str">
        <f>VLOOKUP(B84,[31]Ｅトル!$A$5:$I$5736,2,FALSE)</f>
        <v>2205023</v>
      </c>
      <c r="D84" s="254">
        <f>VLOOKUP(B84,[31]Ｅトル!$A$5:$I$5736,6,FALSE)</f>
        <v>5.55</v>
      </c>
      <c r="E84" s="254">
        <f t="shared" si="5"/>
        <v>5.5870212765957428</v>
      </c>
      <c r="F84" s="254">
        <f t="shared" si="6"/>
        <v>11.821070220497905</v>
      </c>
      <c r="G84" s="254">
        <f t="shared" si="7"/>
        <v>9.7430539058638512</v>
      </c>
    </row>
    <row r="85" spans="1:7" ht="11.25" customHeight="1">
      <c r="A85" s="253">
        <v>29</v>
      </c>
      <c r="B85" s="253">
        <f t="shared" si="4"/>
        <v>1082</v>
      </c>
      <c r="C85" s="253" t="str">
        <f>VLOOKUP(B85,[31]Ｅトル!$A$5:$I$5736,2,FALSE)</f>
        <v>2205025</v>
      </c>
      <c r="D85" s="254">
        <f>VLOOKUP(B85,[31]Ｅトル!$A$5:$I$5736,6,FALSE)</f>
        <v>5.94</v>
      </c>
      <c r="E85" s="254">
        <f t="shared" si="5"/>
        <v>5.5870212765957428</v>
      </c>
      <c r="F85" s="254">
        <f t="shared" si="6"/>
        <v>11.821070220497905</v>
      </c>
      <c r="G85" s="254">
        <f t="shared" si="7"/>
        <v>9.7430539058638512</v>
      </c>
    </row>
    <row r="86" spans="1:7" ht="11.25" customHeight="1">
      <c r="A86" s="253">
        <v>30</v>
      </c>
      <c r="B86" s="253">
        <f t="shared" si="4"/>
        <v>1083</v>
      </c>
      <c r="C86" s="253" t="str">
        <f>VLOOKUP(B86,[31]Ｅトル!$A$5:$I$5736,2,FALSE)</f>
        <v>2205033</v>
      </c>
      <c r="D86" s="254">
        <f>VLOOKUP(B86,[31]Ｅトル!$A$5:$I$5736,6,FALSE)</f>
        <v>4.41</v>
      </c>
      <c r="E86" s="254">
        <f t="shared" si="5"/>
        <v>5.5870212765957428</v>
      </c>
      <c r="F86" s="254">
        <f t="shared" si="6"/>
        <v>11.821070220497905</v>
      </c>
      <c r="G86" s="254">
        <f t="shared" si="7"/>
        <v>9.7430539058638512</v>
      </c>
    </row>
    <row r="87" spans="1:7" ht="11.25" customHeight="1">
      <c r="A87" s="253">
        <v>31</v>
      </c>
      <c r="B87" s="253">
        <f t="shared" si="4"/>
        <v>1084</v>
      </c>
      <c r="C87" s="253" t="str">
        <f>VLOOKUP(B87,[31]Ｅトル!$A$5:$I$5736,2,FALSE)</f>
        <v>2208001</v>
      </c>
      <c r="D87" s="254">
        <f>VLOOKUP(B87,[31]Ｅトル!$A$5:$I$5736,6,FALSE)</f>
        <v>5.0999999999999996</v>
      </c>
      <c r="E87" s="254">
        <f t="shared" si="5"/>
        <v>5.5870212765957428</v>
      </c>
      <c r="F87" s="254">
        <f t="shared" si="6"/>
        <v>11.821070220497905</v>
      </c>
      <c r="G87" s="254">
        <f t="shared" si="7"/>
        <v>9.7430539058638512</v>
      </c>
    </row>
    <row r="88" spans="1:7" ht="11.25" customHeight="1">
      <c r="A88" s="253">
        <v>32</v>
      </c>
      <c r="B88" s="253">
        <f t="shared" si="4"/>
        <v>1085</v>
      </c>
      <c r="C88" s="253" t="str">
        <f>VLOOKUP(B88,[31]Ｅトル!$A$5:$I$5736,2,FALSE)</f>
        <v>2208006</v>
      </c>
      <c r="D88" s="254">
        <f>VLOOKUP(B88,[31]Ｅトル!$A$5:$I$5736,6,FALSE)</f>
        <v>4.68</v>
      </c>
      <c r="E88" s="254">
        <f t="shared" si="5"/>
        <v>5.5870212765957428</v>
      </c>
      <c r="F88" s="254">
        <f t="shared" si="6"/>
        <v>11.821070220497905</v>
      </c>
      <c r="G88" s="254">
        <f t="shared" si="7"/>
        <v>9.7430539058638512</v>
      </c>
    </row>
    <row r="89" spans="1:7" ht="11.25" customHeight="1">
      <c r="A89" s="253">
        <v>33</v>
      </c>
      <c r="B89" s="253">
        <f t="shared" si="4"/>
        <v>1086</v>
      </c>
      <c r="C89" s="253" t="str">
        <f>VLOOKUP(B89,[31]Ｅトル!$A$5:$I$5736,2,FALSE)</f>
        <v>2209005</v>
      </c>
      <c r="D89" s="254">
        <f>VLOOKUP(B89,[31]Ｅトル!$A$5:$I$5736,6,FALSE)</f>
        <v>3.89</v>
      </c>
      <c r="E89" s="254">
        <f t="shared" si="5"/>
        <v>5.5870212765957428</v>
      </c>
      <c r="F89" s="254">
        <f t="shared" si="6"/>
        <v>11.821070220497905</v>
      </c>
      <c r="G89" s="254">
        <f t="shared" si="7"/>
        <v>9.7430539058638512</v>
      </c>
    </row>
    <row r="90" spans="1:7" ht="11.25" customHeight="1">
      <c r="A90" s="253">
        <v>34</v>
      </c>
      <c r="B90" s="253">
        <f t="shared" si="4"/>
        <v>1087</v>
      </c>
      <c r="C90" s="253" t="str">
        <f>VLOOKUP(B90,[31]Ｅトル!$A$5:$I$5736,2,FALSE)</f>
        <v>2209017</v>
      </c>
      <c r="D90" s="254">
        <f>VLOOKUP(B90,[31]Ｅトル!$A$5:$I$5736,6,FALSE)</f>
        <v>3.67</v>
      </c>
      <c r="E90" s="254">
        <f t="shared" si="5"/>
        <v>5.5870212765957428</v>
      </c>
      <c r="F90" s="254">
        <f t="shared" si="6"/>
        <v>11.821070220497905</v>
      </c>
      <c r="G90" s="254">
        <f t="shared" si="7"/>
        <v>9.7430539058638512</v>
      </c>
    </row>
    <row r="91" spans="1:7" ht="11.25" customHeight="1">
      <c r="A91" s="253">
        <v>35</v>
      </c>
      <c r="B91" s="253">
        <f t="shared" si="4"/>
        <v>1088</v>
      </c>
      <c r="C91" s="253" t="str">
        <f>VLOOKUP(B91,[31]Ｅトル!$A$5:$I$5736,2,FALSE)</f>
        <v>2209021</v>
      </c>
      <c r="D91" s="254">
        <f>VLOOKUP(B91,[31]Ｅトル!$A$5:$I$5736,6,FALSE)</f>
        <v>4.8099999999999996</v>
      </c>
      <c r="E91" s="254">
        <f t="shared" si="5"/>
        <v>5.5870212765957428</v>
      </c>
      <c r="F91" s="254">
        <f t="shared" si="6"/>
        <v>11.821070220497905</v>
      </c>
      <c r="G91" s="254">
        <f t="shared" si="7"/>
        <v>9.7430539058638512</v>
      </c>
    </row>
    <row r="92" spans="1:7" ht="11.25" customHeight="1">
      <c r="A92" s="253">
        <v>36</v>
      </c>
      <c r="B92" s="253">
        <f t="shared" si="4"/>
        <v>1089</v>
      </c>
      <c r="C92" s="253" t="str">
        <f>VLOOKUP(B92,[31]Ｅトル!$A$5:$I$5736,2,FALSE)</f>
        <v>2210002</v>
      </c>
      <c r="D92" s="254">
        <f>VLOOKUP(B92,[31]Ｅトル!$A$5:$I$5736,6,FALSE)</f>
        <v>4.68</v>
      </c>
      <c r="E92" s="254">
        <f t="shared" si="5"/>
        <v>5.5870212765957428</v>
      </c>
      <c r="F92" s="254">
        <f t="shared" si="6"/>
        <v>11.821070220497905</v>
      </c>
      <c r="G92" s="254">
        <f t="shared" si="7"/>
        <v>9.7430539058638512</v>
      </c>
    </row>
    <row r="93" spans="1:7" ht="11.25" customHeight="1">
      <c r="A93" s="253">
        <v>37</v>
      </c>
      <c r="B93" s="253">
        <f t="shared" si="4"/>
        <v>1090</v>
      </c>
      <c r="C93" s="253" t="str">
        <f>VLOOKUP(B93,[31]Ｅトル!$A$5:$I$5736,2,FALSE)</f>
        <v>2302001</v>
      </c>
      <c r="D93" s="254">
        <f>VLOOKUP(B93,[31]Ｅトル!$A$5:$I$5736,6,FALSE)</f>
        <v>6.42</v>
      </c>
      <c r="E93" s="254">
        <f t="shared" si="5"/>
        <v>5.5870212765957428</v>
      </c>
      <c r="F93" s="254">
        <f t="shared" si="6"/>
        <v>11.821070220497905</v>
      </c>
      <c r="G93" s="254">
        <f t="shared" si="7"/>
        <v>9.7430539058638512</v>
      </c>
    </row>
    <row r="94" spans="1:7" ht="11.25" customHeight="1">
      <c r="A94" s="253">
        <v>38</v>
      </c>
      <c r="B94" s="253">
        <f t="shared" si="4"/>
        <v>1091</v>
      </c>
      <c r="C94" s="253" t="str">
        <f>VLOOKUP(B94,[31]Ｅトル!$A$5:$I$5736,2,FALSE)</f>
        <v>2302003</v>
      </c>
      <c r="D94" s="254">
        <f>VLOOKUP(B94,[31]Ｅトル!$A$5:$I$5736,6,FALSE)</f>
        <v>11.29</v>
      </c>
      <c r="E94" s="254">
        <f t="shared" si="5"/>
        <v>5.5870212765957428</v>
      </c>
      <c r="F94" s="254">
        <f t="shared" si="6"/>
        <v>11.821070220497905</v>
      </c>
      <c r="G94" s="254">
        <f t="shared" si="7"/>
        <v>9.7430539058638512</v>
      </c>
    </row>
    <row r="95" spans="1:7" ht="11.25" customHeight="1">
      <c r="A95" s="253">
        <v>39</v>
      </c>
      <c r="B95" s="253">
        <f t="shared" si="4"/>
        <v>1092</v>
      </c>
      <c r="C95" s="253" t="str">
        <f>VLOOKUP(B95,[31]Ｅトル!$A$5:$I$5736,2,FALSE)</f>
        <v>2302005</v>
      </c>
      <c r="D95" s="254">
        <f>VLOOKUP(B95,[31]Ｅトル!$A$5:$I$5736,6,FALSE)</f>
        <v>14.6</v>
      </c>
      <c r="E95" s="254">
        <f t="shared" si="5"/>
        <v>5.5870212765957428</v>
      </c>
      <c r="F95" s="254">
        <f t="shared" si="6"/>
        <v>11.821070220497905</v>
      </c>
      <c r="G95" s="254">
        <f t="shared" si="7"/>
        <v>9.7430539058638512</v>
      </c>
    </row>
    <row r="96" spans="1:7" ht="11.25" customHeight="1">
      <c r="A96" s="253">
        <v>40</v>
      </c>
      <c r="B96" s="253">
        <f t="shared" si="4"/>
        <v>1093</v>
      </c>
      <c r="C96" s="253" t="str">
        <f>VLOOKUP(B96,[31]Ｅトル!$A$5:$I$5736,2,FALSE)</f>
        <v>2302009</v>
      </c>
      <c r="D96" s="254">
        <f>VLOOKUP(B96,[31]Ｅトル!$A$5:$I$5736,6,FALSE)</f>
        <v>3.59</v>
      </c>
      <c r="E96" s="254">
        <f t="shared" si="5"/>
        <v>5.5870212765957428</v>
      </c>
      <c r="F96" s="254">
        <f t="shared" si="6"/>
        <v>11.821070220497905</v>
      </c>
      <c r="G96" s="254">
        <f t="shared" si="7"/>
        <v>9.7430539058638512</v>
      </c>
    </row>
    <row r="97" spans="1:7" ht="11.25" customHeight="1">
      <c r="A97" s="253">
        <v>41</v>
      </c>
      <c r="B97" s="253">
        <f t="shared" si="4"/>
        <v>1094</v>
      </c>
      <c r="C97" s="253" t="str">
        <f>VLOOKUP(B97,[31]Ｅトル!$A$5:$I$5736,2,FALSE)</f>
        <v>2302016</v>
      </c>
      <c r="D97" s="254">
        <f>VLOOKUP(B97,[31]Ｅトル!$A$5:$I$5736,6,FALSE)</f>
        <v>7.48</v>
      </c>
      <c r="E97" s="254">
        <f t="shared" si="5"/>
        <v>5.5870212765957428</v>
      </c>
      <c r="F97" s="254">
        <f t="shared" si="6"/>
        <v>11.821070220497905</v>
      </c>
      <c r="G97" s="254">
        <f t="shared" si="7"/>
        <v>9.7430539058638512</v>
      </c>
    </row>
    <row r="98" spans="1:7" ht="11.25" customHeight="1">
      <c r="A98" s="253">
        <v>42</v>
      </c>
      <c r="B98" s="253">
        <f t="shared" si="4"/>
        <v>1095</v>
      </c>
      <c r="C98" s="253" t="str">
        <f>VLOOKUP(B98,[31]Ｅトル!$A$5:$I$5736,2,FALSE)</f>
        <v>2303005</v>
      </c>
      <c r="D98" s="254">
        <f>VLOOKUP(B98,[31]Ｅトル!$A$5:$I$5736,6,FALSE)</f>
        <v>10.35</v>
      </c>
      <c r="E98" s="254">
        <f t="shared" si="5"/>
        <v>5.5870212765957428</v>
      </c>
      <c r="F98" s="254">
        <f t="shared" si="6"/>
        <v>11.821070220497905</v>
      </c>
      <c r="G98" s="254">
        <f t="shared" si="7"/>
        <v>9.7430539058638512</v>
      </c>
    </row>
    <row r="99" spans="1:7" ht="11.25" customHeight="1">
      <c r="A99" s="253">
        <v>43</v>
      </c>
      <c r="B99" s="253">
        <f t="shared" si="4"/>
        <v>1096</v>
      </c>
      <c r="C99" s="253" t="str">
        <f>VLOOKUP(B99,[31]Ｅトル!$A$5:$I$5736,2,FALSE)</f>
        <v>2303014</v>
      </c>
      <c r="D99" s="254">
        <f>VLOOKUP(B99,[31]Ｅトル!$A$5:$I$5736,6,FALSE)</f>
        <v>6</v>
      </c>
      <c r="E99" s="254">
        <f t="shared" si="5"/>
        <v>5.5870212765957428</v>
      </c>
      <c r="F99" s="254">
        <f t="shared" si="6"/>
        <v>11.821070220497905</v>
      </c>
      <c r="G99" s="254">
        <f t="shared" si="7"/>
        <v>9.7430539058638512</v>
      </c>
    </row>
    <row r="100" spans="1:7" ht="11.25" customHeight="1">
      <c r="A100" s="253">
        <v>44</v>
      </c>
      <c r="B100" s="253">
        <f t="shared" si="4"/>
        <v>1097</v>
      </c>
      <c r="C100" s="253" t="str">
        <f>VLOOKUP(B100,[31]Ｅトル!$A$5:$I$5736,2,FALSE)</f>
        <v>2303017</v>
      </c>
      <c r="D100" s="254">
        <f>VLOOKUP(B100,[31]Ｅトル!$A$5:$I$5736,6,FALSE)</f>
        <v>7.73</v>
      </c>
      <c r="E100" s="254">
        <f t="shared" si="5"/>
        <v>5.5870212765957428</v>
      </c>
      <c r="F100" s="254">
        <f t="shared" si="6"/>
        <v>11.821070220497905</v>
      </c>
      <c r="G100" s="254">
        <f t="shared" si="7"/>
        <v>9.7430539058638512</v>
      </c>
    </row>
    <row r="101" spans="1:7" ht="11.25" customHeight="1">
      <c r="A101" s="253">
        <v>45</v>
      </c>
      <c r="B101" s="253">
        <f t="shared" si="4"/>
        <v>1098</v>
      </c>
      <c r="C101" s="253" t="str">
        <f>VLOOKUP(B101,[31]Ｅトル!$A$5:$I$5736,2,FALSE)</f>
        <v>2303021</v>
      </c>
      <c r="D101" s="254">
        <f>VLOOKUP(B101,[31]Ｅトル!$A$5:$I$5736,6,FALSE)</f>
        <v>7.35</v>
      </c>
      <c r="E101" s="254">
        <f t="shared" si="5"/>
        <v>5.5870212765957428</v>
      </c>
      <c r="F101" s="254">
        <f t="shared" si="6"/>
        <v>11.821070220497905</v>
      </c>
      <c r="G101" s="254">
        <f t="shared" si="7"/>
        <v>9.7430539058638512</v>
      </c>
    </row>
    <row r="102" spans="1:7" ht="11.25" customHeight="1">
      <c r="A102" s="253">
        <v>46</v>
      </c>
      <c r="B102" s="253">
        <f t="shared" si="4"/>
        <v>1099</v>
      </c>
      <c r="C102" s="253" t="str">
        <f>VLOOKUP(B102,[31]Ｅトル!$A$5:$I$5736,2,FALSE)</f>
        <v>2303033</v>
      </c>
      <c r="D102" s="254">
        <f>VLOOKUP(B102,[31]Ｅトル!$A$5:$I$5736,6,FALSE)</f>
        <v>7.75</v>
      </c>
      <c r="E102" s="254">
        <f t="shared" si="5"/>
        <v>5.5870212765957428</v>
      </c>
      <c r="F102" s="254">
        <f t="shared" si="6"/>
        <v>11.821070220497905</v>
      </c>
      <c r="G102" s="254">
        <f t="shared" si="7"/>
        <v>9.7430539058638512</v>
      </c>
    </row>
    <row r="103" spans="1:7" ht="11.25" customHeight="1">
      <c r="A103" s="253">
        <v>47</v>
      </c>
      <c r="B103" s="253">
        <f t="shared" si="4"/>
        <v>1100</v>
      </c>
      <c r="C103" s="253" t="str">
        <f>VLOOKUP(B103,[31]Ｅトル!$A$5:$I$5736,2,FALSE)</f>
        <v>2304002</v>
      </c>
      <c r="D103" s="254">
        <f>VLOOKUP(B103,[31]Ｅトル!$A$5:$I$5736,6,FALSE)</f>
        <v>7.29</v>
      </c>
      <c r="E103" s="254">
        <f t="shared" si="5"/>
        <v>5.5870212765957428</v>
      </c>
      <c r="F103" s="254">
        <f t="shared" si="6"/>
        <v>11.821070220497905</v>
      </c>
      <c r="G103" s="254">
        <f t="shared" si="7"/>
        <v>9.7430539058638512</v>
      </c>
    </row>
    <row r="104" spans="1:7" ht="11.25" customHeight="1">
      <c r="A104" s="253">
        <v>48</v>
      </c>
      <c r="B104" s="253">
        <f t="shared" si="4"/>
        <v>1101</v>
      </c>
      <c r="C104" s="253" t="str">
        <f>VLOOKUP(B104,[31]Ｅトル!$A$5:$I$5736,2,FALSE)</f>
        <v>2304005</v>
      </c>
      <c r="D104" s="254">
        <f>VLOOKUP(B104,[31]Ｅトル!$A$5:$I$5736,6,FALSE)</f>
        <v>7.08</v>
      </c>
      <c r="E104" s="254">
        <f t="shared" si="5"/>
        <v>5.5870212765957428</v>
      </c>
      <c r="F104" s="254">
        <f t="shared" si="6"/>
        <v>11.821070220497905</v>
      </c>
      <c r="G104" s="254">
        <f t="shared" si="7"/>
        <v>9.7430539058638512</v>
      </c>
    </row>
    <row r="105" spans="1:7" ht="11.25" customHeight="1">
      <c r="A105" s="253">
        <v>49</v>
      </c>
      <c r="B105" s="253">
        <f t="shared" si="4"/>
        <v>1102</v>
      </c>
      <c r="C105" s="253" t="str">
        <f>VLOOKUP(B105,[31]Ｅトル!$A$5:$I$5736,2,FALSE)</f>
        <v>2304016</v>
      </c>
      <c r="D105" s="254">
        <f>VLOOKUP(B105,[31]Ｅトル!$A$5:$I$5736,6,FALSE)</f>
        <v>8.14</v>
      </c>
      <c r="E105" s="254">
        <f t="shared" si="5"/>
        <v>5.5870212765957428</v>
      </c>
      <c r="F105" s="254">
        <f t="shared" si="6"/>
        <v>11.821070220497905</v>
      </c>
      <c r="G105" s="254">
        <f t="shared" si="7"/>
        <v>9.7430539058638512</v>
      </c>
    </row>
    <row r="106" spans="1:7" ht="11.25" customHeight="1">
      <c r="A106" s="253">
        <v>50</v>
      </c>
      <c r="B106" s="253">
        <f>MAX([31]Ｅトル!$A$5:$A$2647)</f>
        <v>1103</v>
      </c>
      <c r="C106" s="253" t="str">
        <f>VLOOKUP(B106,[31]Ｅトル!$A$5:$I$5736,2,FALSE)</f>
        <v>2304019</v>
      </c>
      <c r="D106" s="254">
        <f>VLOOKUP(B106,[31]Ｅトル!$A$5:$I$5736,6,FALSE)</f>
        <v>7.73</v>
      </c>
      <c r="E106" s="254">
        <f t="shared" si="5"/>
        <v>5.5870212765957428</v>
      </c>
      <c r="F106" s="254">
        <f t="shared" si="6"/>
        <v>11.821070220497905</v>
      </c>
      <c r="G106" s="254">
        <f t="shared" si="7"/>
        <v>9.7430539058638512</v>
      </c>
    </row>
    <row r="108" spans="1:7" ht="11.25" customHeight="1">
      <c r="A108" s="253"/>
      <c r="B108" s="253"/>
      <c r="C108" s="253" t="s">
        <v>1472</v>
      </c>
      <c r="D108" s="253" t="s">
        <v>1480</v>
      </c>
      <c r="E108" s="253" t="s">
        <v>1474</v>
      </c>
      <c r="F108" s="253" t="s">
        <v>1475</v>
      </c>
      <c r="G108" s="253" t="s">
        <v>1476</v>
      </c>
    </row>
    <row r="109" spans="1:7" ht="11.25" customHeight="1">
      <c r="A109" s="253"/>
      <c r="B109" s="253">
        <f t="shared" ref="B109:B158" si="8">(B110-1)</f>
        <v>1053</v>
      </c>
      <c r="C109" s="253" t="str">
        <f>VLOOKUP(B109,[31]Ｅトル!$A$5:$I$5736,2,FALSE)</f>
        <v>2201032</v>
      </c>
      <c r="D109" s="254">
        <f>VLOOKUP(B109,[31]Ｅトル!$A$5:$I$5736,7,FALSE)</f>
        <v>13.08</v>
      </c>
      <c r="E109" s="253"/>
      <c r="F109" s="253"/>
      <c r="G109" s="255"/>
    </row>
    <row r="110" spans="1:7" ht="11.25" customHeight="1">
      <c r="A110" s="253">
        <v>1</v>
      </c>
      <c r="B110" s="253">
        <f t="shared" si="8"/>
        <v>1054</v>
      </c>
      <c r="C110" s="253" t="str">
        <f>VLOOKUP(B110,[31]Ｅトル!$A$5:$I$5736,2,FALSE)</f>
        <v>2202001</v>
      </c>
      <c r="D110" s="254">
        <f>VLOOKUP(B110,[31]Ｅトル!$A$5:$I$5736,7,FALSE)</f>
        <v>10.64</v>
      </c>
      <c r="E110" s="254">
        <f>AVERAGE($D$109:$D$158)</f>
        <v>5.6765999999999996</v>
      </c>
      <c r="F110" s="254">
        <f>E110+(STDEV($D$109:$D$158)*3)</f>
        <v>17.311397296147842</v>
      </c>
      <c r="G110" s="254">
        <f>E110-(STDEV($D$109:$D$158)*3)</f>
        <v>-5.9581972961478415</v>
      </c>
    </row>
    <row r="111" spans="1:7" ht="11.25" customHeight="1">
      <c r="A111" s="253">
        <v>2</v>
      </c>
      <c r="B111" s="253">
        <f t="shared" si="8"/>
        <v>1055</v>
      </c>
      <c r="C111" s="253" t="str">
        <f>VLOOKUP(B111,[31]Ｅトル!$A$5:$I$5736,2,FALSE)</f>
        <v>2202006</v>
      </c>
      <c r="D111" s="254">
        <f>VLOOKUP(B111,[31]Ｅトル!$A$5:$I$5736,7,FALSE)</f>
        <v>15.19</v>
      </c>
      <c r="E111" s="254">
        <f t="shared" ref="E111:E159" si="9">AVERAGE($D$109:$D$158)</f>
        <v>5.6765999999999996</v>
      </c>
      <c r="F111" s="254">
        <f t="shared" ref="F111:F159" si="10">E111+(STDEV($D$109:$D$158)*3)</f>
        <v>17.311397296147842</v>
      </c>
      <c r="G111" s="254">
        <f t="shared" ref="G111:G159" si="11">E111-(STDEV($D$109:$D$158)*3)</f>
        <v>-5.9581972961478415</v>
      </c>
    </row>
    <row r="112" spans="1:7" ht="11.25" customHeight="1">
      <c r="A112" s="253">
        <v>3</v>
      </c>
      <c r="B112" s="253">
        <f t="shared" si="8"/>
        <v>1056</v>
      </c>
      <c r="C112" s="253" t="str">
        <f>VLOOKUP(B112,[31]Ｅトル!$A$5:$I$5736,2,FALSE)</f>
        <v>2202010</v>
      </c>
      <c r="D112" s="254">
        <f>VLOOKUP(B112,[31]Ｅトル!$A$5:$I$5736,7,FALSE)</f>
        <v>11.4</v>
      </c>
      <c r="E112" s="254">
        <f t="shared" si="9"/>
        <v>5.6765999999999996</v>
      </c>
      <c r="F112" s="254">
        <f t="shared" si="10"/>
        <v>17.311397296147842</v>
      </c>
      <c r="G112" s="254">
        <f t="shared" si="11"/>
        <v>-5.9581972961478415</v>
      </c>
    </row>
    <row r="113" spans="1:7" ht="11.25" customHeight="1">
      <c r="A113" s="253">
        <v>4</v>
      </c>
      <c r="B113" s="253">
        <f t="shared" si="8"/>
        <v>1057</v>
      </c>
      <c r="C113" s="253" t="str">
        <f>VLOOKUP(B113,[31]Ｅトル!$A$5:$I$5736,2,FALSE)</f>
        <v>2202014</v>
      </c>
      <c r="D113" s="254">
        <f>VLOOKUP(B113,[31]Ｅトル!$A$5:$I$5736,7,FALSE)</f>
        <v>9.7799999999999994</v>
      </c>
      <c r="E113" s="254">
        <f t="shared" si="9"/>
        <v>5.6765999999999996</v>
      </c>
      <c r="F113" s="254">
        <f t="shared" si="10"/>
        <v>17.311397296147842</v>
      </c>
      <c r="G113" s="254">
        <f t="shared" si="11"/>
        <v>-5.9581972961478415</v>
      </c>
    </row>
    <row r="114" spans="1:7" ht="11.25" customHeight="1">
      <c r="A114" s="253">
        <v>5</v>
      </c>
      <c r="B114" s="253">
        <f t="shared" si="8"/>
        <v>1058</v>
      </c>
      <c r="C114" s="253" t="str">
        <f>VLOOKUP(B114,[31]Ｅトル!$A$5:$I$5736,2,FALSE)</f>
        <v>2202020</v>
      </c>
      <c r="D114" s="254">
        <f>VLOOKUP(B114,[31]Ｅトル!$A$5:$I$5736,7,FALSE)</f>
        <v>9.69</v>
      </c>
      <c r="E114" s="254">
        <f t="shared" si="9"/>
        <v>5.6765999999999996</v>
      </c>
      <c r="F114" s="254">
        <f t="shared" si="10"/>
        <v>17.311397296147842</v>
      </c>
      <c r="G114" s="254">
        <f t="shared" si="11"/>
        <v>-5.9581972961478415</v>
      </c>
    </row>
    <row r="115" spans="1:7" ht="11.25" customHeight="1">
      <c r="A115" s="253">
        <v>6</v>
      </c>
      <c r="B115" s="253">
        <f t="shared" si="8"/>
        <v>1059</v>
      </c>
      <c r="C115" s="253" t="str">
        <f>VLOOKUP(B115,[31]Ｅトル!$A$5:$I$5736,2,FALSE)</f>
        <v>2202021</v>
      </c>
      <c r="D115" s="254">
        <f>VLOOKUP(B115,[31]Ｅトル!$A$5:$I$5736,7,FALSE)</f>
        <v>12.46</v>
      </c>
      <c r="E115" s="254">
        <f t="shared" si="9"/>
        <v>5.6765999999999996</v>
      </c>
      <c r="F115" s="254">
        <f t="shared" si="10"/>
        <v>17.311397296147842</v>
      </c>
      <c r="G115" s="254">
        <f t="shared" si="11"/>
        <v>-5.9581972961478415</v>
      </c>
    </row>
    <row r="116" spans="1:7" ht="11.25" customHeight="1">
      <c r="A116" s="253">
        <v>7</v>
      </c>
      <c r="B116" s="253">
        <f t="shared" si="8"/>
        <v>1060</v>
      </c>
      <c r="C116" s="253" t="str">
        <f>VLOOKUP(B116,[31]Ｅトル!$A$5:$I$5736,2,FALSE)</f>
        <v>2202024</v>
      </c>
      <c r="D116" s="254">
        <f>VLOOKUP(B116,[31]Ｅトル!$A$5:$I$5736,7,FALSE)</f>
        <v>11.91</v>
      </c>
      <c r="E116" s="254">
        <f t="shared" si="9"/>
        <v>5.6765999999999996</v>
      </c>
      <c r="F116" s="254">
        <f t="shared" si="10"/>
        <v>17.311397296147842</v>
      </c>
      <c r="G116" s="254">
        <f t="shared" si="11"/>
        <v>-5.9581972961478415</v>
      </c>
    </row>
    <row r="117" spans="1:7" ht="11.25" customHeight="1">
      <c r="A117" s="253">
        <v>8</v>
      </c>
      <c r="B117" s="253">
        <f t="shared" si="8"/>
        <v>1061</v>
      </c>
      <c r="C117" s="253" t="str">
        <f>VLOOKUP(B117,[31]Ｅトル!$A$5:$I$5736,2,FALSE)</f>
        <v>2202029</v>
      </c>
      <c r="D117" s="254">
        <f>VLOOKUP(B117,[31]Ｅトル!$A$5:$I$5736,7,FALSE)</f>
        <v>12.31</v>
      </c>
      <c r="E117" s="254">
        <f t="shared" si="9"/>
        <v>5.6765999999999996</v>
      </c>
      <c r="F117" s="254">
        <f t="shared" si="10"/>
        <v>17.311397296147842</v>
      </c>
      <c r="G117" s="254">
        <f t="shared" si="11"/>
        <v>-5.9581972961478415</v>
      </c>
    </row>
    <row r="118" spans="1:7" ht="11.25" customHeight="1">
      <c r="A118" s="253">
        <v>9</v>
      </c>
      <c r="B118" s="253">
        <f t="shared" si="8"/>
        <v>1062</v>
      </c>
      <c r="C118" s="253" t="str">
        <f>VLOOKUP(B118,[31]Ｅトル!$A$5:$I$5736,2,FALSE)</f>
        <v>2203003</v>
      </c>
      <c r="D118" s="254">
        <f>VLOOKUP(B118,[31]Ｅトル!$A$5:$I$5736,7,FALSE)</f>
        <v>10.97</v>
      </c>
      <c r="E118" s="254">
        <f t="shared" si="9"/>
        <v>5.6765999999999996</v>
      </c>
      <c r="F118" s="254">
        <f t="shared" si="10"/>
        <v>17.311397296147842</v>
      </c>
      <c r="G118" s="254">
        <f t="shared" si="11"/>
        <v>-5.9581972961478415</v>
      </c>
    </row>
    <row r="119" spans="1:7" ht="11.25" customHeight="1">
      <c r="A119" s="253">
        <v>10</v>
      </c>
      <c r="B119" s="253">
        <f t="shared" si="8"/>
        <v>1063</v>
      </c>
      <c r="C119" s="253" t="str">
        <f>VLOOKUP(B119,[31]Ｅトル!$A$5:$I$5736,2,FALSE)</f>
        <v>2203007</v>
      </c>
      <c r="D119" s="254">
        <f>VLOOKUP(B119,[31]Ｅトル!$A$5:$I$5736,7,FALSE)</f>
        <v>9.99</v>
      </c>
      <c r="E119" s="254">
        <f t="shared" si="9"/>
        <v>5.6765999999999996</v>
      </c>
      <c r="F119" s="254">
        <f t="shared" si="10"/>
        <v>17.311397296147842</v>
      </c>
      <c r="G119" s="254">
        <f t="shared" si="11"/>
        <v>-5.9581972961478415</v>
      </c>
    </row>
    <row r="120" spans="1:7" ht="11.25" customHeight="1">
      <c r="A120" s="253">
        <v>11</v>
      </c>
      <c r="B120" s="253">
        <f t="shared" si="8"/>
        <v>1064</v>
      </c>
      <c r="C120" s="253" t="str">
        <f>VLOOKUP(B120,[31]Ｅトル!$A$5:$I$5736,2,FALSE)</f>
        <v>2203011</v>
      </c>
      <c r="D120" s="254">
        <f>VLOOKUP(B120,[31]Ｅトル!$A$5:$I$5736,7,FALSE)</f>
        <v>5.1100000000000003</v>
      </c>
      <c r="E120" s="254">
        <f t="shared" si="9"/>
        <v>5.6765999999999996</v>
      </c>
      <c r="F120" s="254">
        <f t="shared" si="10"/>
        <v>17.311397296147842</v>
      </c>
      <c r="G120" s="254">
        <f t="shared" si="11"/>
        <v>-5.9581972961478415</v>
      </c>
    </row>
    <row r="121" spans="1:7" ht="11.25" customHeight="1">
      <c r="A121" s="253">
        <v>12</v>
      </c>
      <c r="B121" s="253">
        <f t="shared" si="8"/>
        <v>1065</v>
      </c>
      <c r="C121" s="253" t="str">
        <f>VLOOKUP(B121,[31]Ｅトル!$A$5:$I$5736,2,FALSE)</f>
        <v>2203017</v>
      </c>
      <c r="D121" s="254">
        <f>VLOOKUP(B121,[31]Ｅトル!$A$5:$I$5736,7,FALSE)</f>
        <v>5.77</v>
      </c>
      <c r="E121" s="254">
        <f t="shared" si="9"/>
        <v>5.6765999999999996</v>
      </c>
      <c r="F121" s="254">
        <f t="shared" si="10"/>
        <v>17.311397296147842</v>
      </c>
      <c r="G121" s="254">
        <f t="shared" si="11"/>
        <v>-5.9581972961478415</v>
      </c>
    </row>
    <row r="122" spans="1:7" ht="11.25" customHeight="1">
      <c r="A122" s="253">
        <v>13</v>
      </c>
      <c r="B122" s="253">
        <f t="shared" si="8"/>
        <v>1066</v>
      </c>
      <c r="C122" s="253" t="str">
        <f>VLOOKUP(B122,[31]Ｅトル!$A$5:$I$5736,2,FALSE)</f>
        <v>2203022</v>
      </c>
      <c r="D122" s="254">
        <f>VLOOKUP(B122,[31]Ｅトル!$A$5:$I$5736,7,FALSE)</f>
        <v>4.4400000000000004</v>
      </c>
      <c r="E122" s="254">
        <f t="shared" si="9"/>
        <v>5.6765999999999996</v>
      </c>
      <c r="F122" s="254">
        <f t="shared" si="10"/>
        <v>17.311397296147842</v>
      </c>
      <c r="G122" s="254">
        <f t="shared" si="11"/>
        <v>-5.9581972961478415</v>
      </c>
    </row>
    <row r="123" spans="1:7" ht="11.25" customHeight="1">
      <c r="A123" s="253">
        <v>14</v>
      </c>
      <c r="B123" s="253">
        <f t="shared" si="8"/>
        <v>1067</v>
      </c>
      <c r="C123" s="253" t="str">
        <f>VLOOKUP(B123,[31]Ｅトル!$A$5:$I$5736,2,FALSE)</f>
        <v>2203026</v>
      </c>
      <c r="D123" s="254">
        <f>VLOOKUP(B123,[31]Ｅトル!$A$5:$I$5736,7,FALSE)</f>
        <v>5.49</v>
      </c>
      <c r="E123" s="254">
        <f t="shared" si="9"/>
        <v>5.6765999999999996</v>
      </c>
      <c r="F123" s="254">
        <f t="shared" si="10"/>
        <v>17.311397296147842</v>
      </c>
      <c r="G123" s="254">
        <f t="shared" si="11"/>
        <v>-5.9581972961478415</v>
      </c>
    </row>
    <row r="124" spans="1:7" ht="11.25" customHeight="1">
      <c r="A124" s="253">
        <v>15</v>
      </c>
      <c r="B124" s="253">
        <f t="shared" si="8"/>
        <v>1068</v>
      </c>
      <c r="C124" s="253" t="str">
        <f>VLOOKUP(B124,[31]Ｅトル!$A$5:$I$5736,2,FALSE)</f>
        <v>2203029</v>
      </c>
      <c r="D124" s="254">
        <f>VLOOKUP(B124,[31]Ｅトル!$A$5:$I$5736,7,FALSE)</f>
        <v>5.16</v>
      </c>
      <c r="E124" s="254">
        <f t="shared" si="9"/>
        <v>5.6765999999999996</v>
      </c>
      <c r="F124" s="254">
        <f t="shared" si="10"/>
        <v>17.311397296147842</v>
      </c>
      <c r="G124" s="254">
        <f t="shared" si="11"/>
        <v>-5.9581972961478415</v>
      </c>
    </row>
    <row r="125" spans="1:7" ht="11.25" customHeight="1">
      <c r="A125" s="253">
        <v>16</v>
      </c>
      <c r="B125" s="253">
        <f t="shared" si="8"/>
        <v>1069</v>
      </c>
      <c r="C125" s="253" t="str">
        <f>VLOOKUP(B125,[31]Ｅトル!$A$5:$I$5736,2,FALSE)</f>
        <v>2204002</v>
      </c>
      <c r="D125" s="254">
        <f>VLOOKUP(B125,[31]Ｅトル!$A$5:$I$5736,7,FALSE)</f>
        <v>3.84</v>
      </c>
      <c r="E125" s="254">
        <f t="shared" si="9"/>
        <v>5.6765999999999996</v>
      </c>
      <c r="F125" s="254">
        <f t="shared" si="10"/>
        <v>17.311397296147842</v>
      </c>
      <c r="G125" s="254">
        <f t="shared" si="11"/>
        <v>-5.9581972961478415</v>
      </c>
    </row>
    <row r="126" spans="1:7" ht="11.25" customHeight="1">
      <c r="A126" s="253">
        <v>17</v>
      </c>
      <c r="B126" s="253">
        <f t="shared" si="8"/>
        <v>1070</v>
      </c>
      <c r="C126" s="253" t="str">
        <f>VLOOKUP(B126,[31]Ｅトル!$A$5:$I$5736,2,FALSE)</f>
        <v>2204005</v>
      </c>
      <c r="D126" s="254">
        <f>VLOOKUP(B126,[31]Ｅトル!$A$5:$I$5736,7,FALSE)</f>
        <v>5.2</v>
      </c>
      <c r="E126" s="254">
        <f t="shared" si="9"/>
        <v>5.6765999999999996</v>
      </c>
      <c r="F126" s="254">
        <f t="shared" si="10"/>
        <v>17.311397296147842</v>
      </c>
      <c r="G126" s="254">
        <f t="shared" si="11"/>
        <v>-5.9581972961478415</v>
      </c>
    </row>
    <row r="127" spans="1:7" ht="11.25" customHeight="1">
      <c r="A127" s="253">
        <v>18</v>
      </c>
      <c r="B127" s="253">
        <f t="shared" si="8"/>
        <v>1071</v>
      </c>
      <c r="C127" s="253" t="str">
        <f>VLOOKUP(B127,[31]Ｅトル!$A$5:$I$5736,2,FALSE)</f>
        <v>2204010</v>
      </c>
      <c r="D127" s="254">
        <f>VLOOKUP(B127,[31]Ｅトル!$A$5:$I$5736,7,FALSE)</f>
        <v>4.8600000000000003</v>
      </c>
      <c r="E127" s="254">
        <f t="shared" si="9"/>
        <v>5.6765999999999996</v>
      </c>
      <c r="F127" s="254">
        <f t="shared" si="10"/>
        <v>17.311397296147842</v>
      </c>
      <c r="G127" s="254">
        <f t="shared" si="11"/>
        <v>-5.9581972961478415</v>
      </c>
    </row>
    <row r="128" spans="1:7" ht="11.25" customHeight="1">
      <c r="A128" s="253">
        <v>19</v>
      </c>
      <c r="B128" s="253">
        <f t="shared" si="8"/>
        <v>1072</v>
      </c>
      <c r="C128" s="253" t="str">
        <f>VLOOKUP(B128,[31]Ｅトル!$A$5:$I$5736,2,FALSE)</f>
        <v>2204013</v>
      </c>
      <c r="D128" s="254">
        <f>VLOOKUP(B128,[31]Ｅトル!$A$5:$I$5736,7,FALSE)</f>
        <v>4.99</v>
      </c>
      <c r="E128" s="254">
        <f t="shared" si="9"/>
        <v>5.6765999999999996</v>
      </c>
      <c r="F128" s="254">
        <f t="shared" si="10"/>
        <v>17.311397296147842</v>
      </c>
      <c r="G128" s="254">
        <f t="shared" si="11"/>
        <v>-5.9581972961478415</v>
      </c>
    </row>
    <row r="129" spans="1:7" ht="11.25" customHeight="1">
      <c r="A129" s="253">
        <v>20</v>
      </c>
      <c r="B129" s="253">
        <f t="shared" si="8"/>
        <v>1073</v>
      </c>
      <c r="C129" s="253" t="str">
        <f>VLOOKUP(B129,[31]Ｅトル!$A$5:$I$5736,2,FALSE)</f>
        <v>2204018</v>
      </c>
      <c r="D129" s="254">
        <f>VLOOKUP(B129,[31]Ｅトル!$A$5:$I$5736,7,FALSE)</f>
        <v>6.3</v>
      </c>
      <c r="E129" s="254">
        <f t="shared" si="9"/>
        <v>5.6765999999999996</v>
      </c>
      <c r="F129" s="254">
        <f t="shared" si="10"/>
        <v>17.311397296147842</v>
      </c>
      <c r="G129" s="254">
        <f t="shared" si="11"/>
        <v>-5.9581972961478415</v>
      </c>
    </row>
    <row r="130" spans="1:7" ht="11.25" customHeight="1">
      <c r="A130" s="253">
        <v>21</v>
      </c>
      <c r="B130" s="253">
        <f t="shared" si="8"/>
        <v>1074</v>
      </c>
      <c r="C130" s="253" t="str">
        <f>VLOOKUP(B130,[31]Ｅトル!$A$5:$I$5736,2,FALSE)</f>
        <v>2204021</v>
      </c>
      <c r="D130" s="254">
        <f>VLOOKUP(B130,[31]Ｅトル!$A$5:$I$5736,7,FALSE)</f>
        <v>8.17</v>
      </c>
      <c r="E130" s="254">
        <f t="shared" si="9"/>
        <v>5.6765999999999996</v>
      </c>
      <c r="F130" s="254">
        <f t="shared" si="10"/>
        <v>17.311397296147842</v>
      </c>
      <c r="G130" s="254">
        <f t="shared" si="11"/>
        <v>-5.9581972961478415</v>
      </c>
    </row>
    <row r="131" spans="1:7" ht="11.25" customHeight="1">
      <c r="A131" s="253">
        <v>22</v>
      </c>
      <c r="B131" s="253">
        <f t="shared" si="8"/>
        <v>1075</v>
      </c>
      <c r="C131" s="253" t="str">
        <f>VLOOKUP(B131,[31]Ｅトル!$A$5:$I$5736,2,FALSE)</f>
        <v>2204025</v>
      </c>
      <c r="D131" s="254">
        <f>VLOOKUP(B131,[31]Ｅトル!$A$5:$I$5736,7,FALSE)</f>
        <v>5.65</v>
      </c>
      <c r="E131" s="254">
        <f t="shared" si="9"/>
        <v>5.6765999999999996</v>
      </c>
      <c r="F131" s="254">
        <f t="shared" si="10"/>
        <v>17.311397296147842</v>
      </c>
      <c r="G131" s="254">
        <f t="shared" si="11"/>
        <v>-5.9581972961478415</v>
      </c>
    </row>
    <row r="132" spans="1:7" ht="11.25" customHeight="1">
      <c r="A132" s="253">
        <v>23</v>
      </c>
      <c r="B132" s="253">
        <f t="shared" si="8"/>
        <v>1076</v>
      </c>
      <c r="C132" s="253" t="str">
        <f>VLOOKUP(B132,[31]Ｅトル!$A$5:$I$5736,2,FALSE)</f>
        <v>2204031</v>
      </c>
      <c r="D132" s="254">
        <f>VLOOKUP(B132,[31]Ｅトル!$A$5:$I$5736,7,FALSE)</f>
        <v>5.58</v>
      </c>
      <c r="E132" s="254">
        <f t="shared" si="9"/>
        <v>5.6765999999999996</v>
      </c>
      <c r="F132" s="254">
        <f t="shared" si="10"/>
        <v>17.311397296147842</v>
      </c>
      <c r="G132" s="254">
        <f t="shared" si="11"/>
        <v>-5.9581972961478415</v>
      </c>
    </row>
    <row r="133" spans="1:7" ht="11.25" customHeight="1">
      <c r="A133" s="253">
        <v>24</v>
      </c>
      <c r="B133" s="253">
        <f t="shared" si="8"/>
        <v>1077</v>
      </c>
      <c r="C133" s="253" t="str">
        <f>VLOOKUP(B133,[31]Ｅトル!$A$5:$I$5736,2,FALSE)</f>
        <v>2205005</v>
      </c>
      <c r="D133" s="254">
        <f>VLOOKUP(B133,[31]Ｅトル!$A$5:$I$5736,7,FALSE)</f>
        <v>6.37</v>
      </c>
      <c r="E133" s="254">
        <f t="shared" si="9"/>
        <v>5.6765999999999996</v>
      </c>
      <c r="F133" s="254">
        <f t="shared" si="10"/>
        <v>17.311397296147842</v>
      </c>
      <c r="G133" s="254">
        <f t="shared" si="11"/>
        <v>-5.9581972961478415</v>
      </c>
    </row>
    <row r="134" spans="1:7" ht="11.25" customHeight="1">
      <c r="A134" s="253">
        <v>25</v>
      </c>
      <c r="B134" s="253">
        <f t="shared" si="8"/>
        <v>1078</v>
      </c>
      <c r="C134" s="253" t="str">
        <f>VLOOKUP(B134,[31]Ｅトル!$A$5:$I$5736,2,FALSE)</f>
        <v>2205009</v>
      </c>
      <c r="D134" s="254">
        <f>VLOOKUP(B134,[31]Ｅトル!$A$5:$I$5736,7,FALSE)</f>
        <v>5.57</v>
      </c>
      <c r="E134" s="254">
        <f t="shared" si="9"/>
        <v>5.6765999999999996</v>
      </c>
      <c r="F134" s="254">
        <f t="shared" si="10"/>
        <v>17.311397296147842</v>
      </c>
      <c r="G134" s="254">
        <f t="shared" si="11"/>
        <v>-5.9581972961478415</v>
      </c>
    </row>
    <row r="135" spans="1:7" ht="11.25" customHeight="1">
      <c r="A135" s="253">
        <v>26</v>
      </c>
      <c r="B135" s="253">
        <f t="shared" si="8"/>
        <v>1079</v>
      </c>
      <c r="C135" s="253" t="str">
        <f>VLOOKUP(B135,[31]Ｅトル!$A$5:$I$5736,2,FALSE)</f>
        <v>2205013</v>
      </c>
      <c r="D135" s="254">
        <f>VLOOKUP(B135,[31]Ｅトル!$A$5:$I$5736,7,FALSE)</f>
        <v>4.8600000000000003</v>
      </c>
      <c r="E135" s="254">
        <f t="shared" si="9"/>
        <v>5.6765999999999996</v>
      </c>
      <c r="F135" s="254">
        <f t="shared" si="10"/>
        <v>17.311397296147842</v>
      </c>
      <c r="G135" s="254">
        <f t="shared" si="11"/>
        <v>-5.9581972961478415</v>
      </c>
    </row>
    <row r="136" spans="1:7" ht="11.25" customHeight="1">
      <c r="A136" s="253">
        <v>27</v>
      </c>
      <c r="B136" s="253">
        <f t="shared" si="8"/>
        <v>1080</v>
      </c>
      <c r="C136" s="253" t="str">
        <f>VLOOKUP(B136,[31]Ｅトル!$A$5:$I$5736,2,FALSE)</f>
        <v>2205017</v>
      </c>
      <c r="D136" s="254">
        <f>VLOOKUP(B136,[31]Ｅトル!$A$5:$I$5736,7,FALSE)</f>
        <v>5.61</v>
      </c>
      <c r="E136" s="254">
        <f t="shared" si="9"/>
        <v>5.6765999999999996</v>
      </c>
      <c r="F136" s="254">
        <f t="shared" si="10"/>
        <v>17.311397296147842</v>
      </c>
      <c r="G136" s="254">
        <f t="shared" si="11"/>
        <v>-5.9581972961478415</v>
      </c>
    </row>
    <row r="137" spans="1:7" ht="11.25" customHeight="1">
      <c r="A137" s="253">
        <v>28</v>
      </c>
      <c r="B137" s="253">
        <f t="shared" si="8"/>
        <v>1081</v>
      </c>
      <c r="C137" s="253" t="str">
        <f>VLOOKUP(B137,[31]Ｅトル!$A$5:$I$5736,2,FALSE)</f>
        <v>2205023</v>
      </c>
      <c r="D137" s="254">
        <f>VLOOKUP(B137,[31]Ｅトル!$A$5:$I$5736,7,FALSE)</f>
        <v>5.09</v>
      </c>
      <c r="E137" s="254">
        <f t="shared" si="9"/>
        <v>5.6765999999999996</v>
      </c>
      <c r="F137" s="254">
        <f t="shared" si="10"/>
        <v>17.311397296147842</v>
      </c>
      <c r="G137" s="254">
        <f t="shared" si="11"/>
        <v>-5.9581972961478415</v>
      </c>
    </row>
    <row r="138" spans="1:7" ht="11.25" customHeight="1">
      <c r="A138" s="253">
        <v>29</v>
      </c>
      <c r="B138" s="253">
        <f t="shared" si="8"/>
        <v>1082</v>
      </c>
      <c r="C138" s="253" t="str">
        <f>VLOOKUP(B138,[31]Ｅトル!$A$5:$I$5736,2,FALSE)</f>
        <v>2205025</v>
      </c>
      <c r="D138" s="254">
        <f>VLOOKUP(B138,[31]Ｅトル!$A$5:$I$5736,7,FALSE)</f>
        <v>4.76</v>
      </c>
      <c r="E138" s="254">
        <f t="shared" si="9"/>
        <v>5.6765999999999996</v>
      </c>
      <c r="F138" s="254">
        <f t="shared" si="10"/>
        <v>17.311397296147842</v>
      </c>
      <c r="G138" s="254">
        <f t="shared" si="11"/>
        <v>-5.9581972961478415</v>
      </c>
    </row>
    <row r="139" spans="1:7" ht="11.25" customHeight="1">
      <c r="A139" s="253">
        <v>30</v>
      </c>
      <c r="B139" s="253">
        <f t="shared" si="8"/>
        <v>1083</v>
      </c>
      <c r="C139" s="253" t="str">
        <f>VLOOKUP(B139,[31]Ｅトル!$A$5:$I$5736,2,FALSE)</f>
        <v>2205033</v>
      </c>
      <c r="D139" s="254">
        <f>VLOOKUP(B139,[31]Ｅトル!$A$5:$I$5736,7,FALSE)</f>
        <v>5.05</v>
      </c>
      <c r="E139" s="254">
        <f t="shared" si="9"/>
        <v>5.6765999999999996</v>
      </c>
      <c r="F139" s="254">
        <f t="shared" si="10"/>
        <v>17.311397296147842</v>
      </c>
      <c r="G139" s="254">
        <f t="shared" si="11"/>
        <v>-5.9581972961478415</v>
      </c>
    </row>
    <row r="140" spans="1:7" ht="11.25" customHeight="1">
      <c r="A140" s="253">
        <v>31</v>
      </c>
      <c r="B140" s="253">
        <f t="shared" si="8"/>
        <v>1084</v>
      </c>
      <c r="C140" s="253" t="str">
        <f>VLOOKUP(B140,[31]Ｅトル!$A$5:$I$5736,2,FALSE)</f>
        <v>2208001</v>
      </c>
      <c r="D140" s="254">
        <f>VLOOKUP(B140,[31]Ｅトル!$A$5:$I$5736,7,FALSE)</f>
        <v>5.84</v>
      </c>
      <c r="E140" s="254">
        <f t="shared" si="9"/>
        <v>5.6765999999999996</v>
      </c>
      <c r="F140" s="254">
        <f t="shared" si="10"/>
        <v>17.311397296147842</v>
      </c>
      <c r="G140" s="254">
        <f t="shared" si="11"/>
        <v>-5.9581972961478415</v>
      </c>
    </row>
    <row r="141" spans="1:7" ht="11.25" customHeight="1">
      <c r="A141" s="253">
        <v>32</v>
      </c>
      <c r="B141" s="253">
        <f t="shared" si="8"/>
        <v>1085</v>
      </c>
      <c r="C141" s="253" t="str">
        <f>VLOOKUP(B141,[31]Ｅトル!$A$5:$I$5736,2,FALSE)</f>
        <v>2208006</v>
      </c>
      <c r="D141" s="254">
        <f>VLOOKUP(B141,[31]Ｅトル!$A$5:$I$5736,7,FALSE)</f>
        <v>5.0599999999999996</v>
      </c>
      <c r="E141" s="254">
        <f t="shared" si="9"/>
        <v>5.6765999999999996</v>
      </c>
      <c r="F141" s="254">
        <f t="shared" si="10"/>
        <v>17.311397296147842</v>
      </c>
      <c r="G141" s="254">
        <f t="shared" si="11"/>
        <v>-5.9581972961478415</v>
      </c>
    </row>
    <row r="142" spans="1:7" ht="11.25" customHeight="1">
      <c r="A142" s="253">
        <v>33</v>
      </c>
      <c r="B142" s="253">
        <f t="shared" si="8"/>
        <v>1086</v>
      </c>
      <c r="C142" s="253" t="str">
        <f>VLOOKUP(B142,[31]Ｅトル!$A$5:$I$5736,2,FALSE)</f>
        <v>2209005</v>
      </c>
      <c r="D142" s="254">
        <f>VLOOKUP(B142,[31]Ｅトル!$A$5:$I$5736,7,FALSE)</f>
        <v>7.36</v>
      </c>
      <c r="E142" s="254">
        <f t="shared" si="9"/>
        <v>5.6765999999999996</v>
      </c>
      <c r="F142" s="254">
        <f t="shared" si="10"/>
        <v>17.311397296147842</v>
      </c>
      <c r="G142" s="254">
        <f t="shared" si="11"/>
        <v>-5.9581972961478415</v>
      </c>
    </row>
    <row r="143" spans="1:7" ht="11.25" customHeight="1">
      <c r="A143" s="253">
        <v>34</v>
      </c>
      <c r="B143" s="253">
        <f t="shared" si="8"/>
        <v>1087</v>
      </c>
      <c r="C143" s="253" t="str">
        <f>VLOOKUP(B143,[31]Ｅトル!$A$5:$I$5736,2,FALSE)</f>
        <v>2209017</v>
      </c>
      <c r="D143" s="254">
        <f>VLOOKUP(B143,[31]Ｅトル!$A$5:$I$5736,7,FALSE)</f>
        <v>7.67</v>
      </c>
      <c r="E143" s="254">
        <f t="shared" si="9"/>
        <v>5.6765999999999996</v>
      </c>
      <c r="F143" s="254">
        <f t="shared" si="10"/>
        <v>17.311397296147842</v>
      </c>
      <c r="G143" s="254">
        <f t="shared" si="11"/>
        <v>-5.9581972961478415</v>
      </c>
    </row>
    <row r="144" spans="1:7" ht="11.25" customHeight="1">
      <c r="A144" s="253">
        <v>35</v>
      </c>
      <c r="B144" s="253">
        <f t="shared" si="8"/>
        <v>1088</v>
      </c>
      <c r="C144" s="253" t="str">
        <f>VLOOKUP(B144,[31]Ｅトル!$A$5:$I$5736,2,FALSE)</f>
        <v>2209021</v>
      </c>
      <c r="D144" s="254">
        <f>VLOOKUP(B144,[31]Ｅトル!$A$5:$I$5736,7,FALSE)</f>
        <v>5.89</v>
      </c>
      <c r="E144" s="254">
        <f t="shared" si="9"/>
        <v>5.6765999999999996</v>
      </c>
      <c r="F144" s="254">
        <f t="shared" si="10"/>
        <v>17.311397296147842</v>
      </c>
      <c r="G144" s="254">
        <f t="shared" si="11"/>
        <v>-5.9581972961478415</v>
      </c>
    </row>
    <row r="145" spans="1:7" ht="11.25" customHeight="1">
      <c r="A145" s="253">
        <v>36</v>
      </c>
      <c r="B145" s="253">
        <f t="shared" si="8"/>
        <v>1089</v>
      </c>
      <c r="C145" s="253" t="str">
        <f>VLOOKUP(B145,[31]Ｅトル!$A$5:$I$5736,2,FALSE)</f>
        <v>2210002</v>
      </c>
      <c r="D145" s="254">
        <f>VLOOKUP(B145,[31]Ｅトル!$A$5:$I$5736,7,FALSE)</f>
        <v>5.31</v>
      </c>
      <c r="E145" s="254">
        <f t="shared" si="9"/>
        <v>5.6765999999999996</v>
      </c>
      <c r="F145" s="254">
        <f t="shared" si="10"/>
        <v>17.311397296147842</v>
      </c>
      <c r="G145" s="254">
        <f t="shared" si="11"/>
        <v>-5.9581972961478415</v>
      </c>
    </row>
    <row r="146" spans="1:7" ht="11.25" customHeight="1">
      <c r="A146" s="253">
        <v>37</v>
      </c>
      <c r="B146" s="253">
        <f t="shared" si="8"/>
        <v>1090</v>
      </c>
      <c r="C146" s="253" t="str">
        <f>VLOOKUP(B146,[31]Ｅトル!$A$5:$I$5736,2,FALSE)</f>
        <v>2302001</v>
      </c>
      <c r="D146" s="254">
        <f>VLOOKUP(B146,[31]Ｅトル!$A$5:$I$5736,7,FALSE)</f>
        <v>0.22</v>
      </c>
      <c r="E146" s="254">
        <f t="shared" si="9"/>
        <v>5.6765999999999996</v>
      </c>
      <c r="F146" s="254">
        <f t="shared" si="10"/>
        <v>17.311397296147842</v>
      </c>
      <c r="G146" s="254">
        <f t="shared" si="11"/>
        <v>-5.9581972961478415</v>
      </c>
    </row>
    <row r="147" spans="1:7" ht="11.25" customHeight="1">
      <c r="A147" s="253">
        <v>38</v>
      </c>
      <c r="B147" s="253">
        <f t="shared" si="8"/>
        <v>1091</v>
      </c>
      <c r="C147" s="253" t="str">
        <f>VLOOKUP(B147,[31]Ｅトル!$A$5:$I$5736,2,FALSE)</f>
        <v>2302003</v>
      </c>
      <c r="D147" s="254">
        <f>VLOOKUP(B147,[31]Ｅトル!$A$5:$I$5736,7,FALSE)</f>
        <v>0.12</v>
      </c>
      <c r="E147" s="254">
        <f t="shared" si="9"/>
        <v>5.6765999999999996</v>
      </c>
      <c r="F147" s="254">
        <f t="shared" si="10"/>
        <v>17.311397296147842</v>
      </c>
      <c r="G147" s="254">
        <f t="shared" si="11"/>
        <v>-5.9581972961478415</v>
      </c>
    </row>
    <row r="148" spans="1:7" ht="11.25" customHeight="1">
      <c r="A148" s="253">
        <v>39</v>
      </c>
      <c r="B148" s="253">
        <f t="shared" si="8"/>
        <v>1092</v>
      </c>
      <c r="C148" s="253" t="str">
        <f>VLOOKUP(B148,[31]Ｅトル!$A$5:$I$5736,2,FALSE)</f>
        <v>2302005</v>
      </c>
      <c r="D148" s="254">
        <f>VLOOKUP(B148,[31]Ｅトル!$A$5:$I$5736,7,FALSE)</f>
        <v>0.24</v>
      </c>
      <c r="E148" s="254">
        <f t="shared" si="9"/>
        <v>5.6765999999999996</v>
      </c>
      <c r="F148" s="254">
        <f t="shared" si="10"/>
        <v>17.311397296147842</v>
      </c>
      <c r="G148" s="254">
        <f t="shared" si="11"/>
        <v>-5.9581972961478415</v>
      </c>
    </row>
    <row r="149" spans="1:7" ht="11.25" customHeight="1">
      <c r="A149" s="253">
        <v>40</v>
      </c>
      <c r="B149" s="253">
        <f t="shared" si="8"/>
        <v>1093</v>
      </c>
      <c r="C149" s="253" t="str">
        <f>VLOOKUP(B149,[31]Ｅトル!$A$5:$I$5736,2,FALSE)</f>
        <v>2302009</v>
      </c>
      <c r="D149" s="254">
        <f>VLOOKUP(B149,[31]Ｅトル!$A$5:$I$5736,7,FALSE)</f>
        <v>0.56999999999999995</v>
      </c>
      <c r="E149" s="254">
        <f t="shared" si="9"/>
        <v>5.6765999999999996</v>
      </c>
      <c r="F149" s="254">
        <f t="shared" si="10"/>
        <v>17.311397296147842</v>
      </c>
      <c r="G149" s="254">
        <f t="shared" si="11"/>
        <v>-5.9581972961478415</v>
      </c>
    </row>
    <row r="150" spans="1:7" ht="11.25" customHeight="1">
      <c r="A150" s="253">
        <v>41</v>
      </c>
      <c r="B150" s="253">
        <f t="shared" si="8"/>
        <v>1094</v>
      </c>
      <c r="C150" s="253" t="str">
        <f>VLOOKUP(B150,[31]Ｅトル!$A$5:$I$5736,2,FALSE)</f>
        <v>2302016</v>
      </c>
      <c r="D150" s="254">
        <f>VLOOKUP(B150,[31]Ｅトル!$A$5:$I$5736,7,FALSE)</f>
        <v>0.56999999999999995</v>
      </c>
      <c r="E150" s="254">
        <f t="shared" si="9"/>
        <v>5.6765999999999996</v>
      </c>
      <c r="F150" s="254">
        <f t="shared" si="10"/>
        <v>17.311397296147842</v>
      </c>
      <c r="G150" s="254">
        <f t="shared" si="11"/>
        <v>-5.9581972961478415</v>
      </c>
    </row>
    <row r="151" spans="1:7" ht="11.25" customHeight="1">
      <c r="A151" s="253">
        <v>42</v>
      </c>
      <c r="B151" s="253">
        <f t="shared" si="8"/>
        <v>1095</v>
      </c>
      <c r="C151" s="253" t="str">
        <f>VLOOKUP(B151,[31]Ｅトル!$A$5:$I$5736,2,FALSE)</f>
        <v>2303005</v>
      </c>
      <c r="D151" s="254">
        <f>VLOOKUP(B151,[31]Ｅトル!$A$5:$I$5736,7,FALSE)</f>
        <v>1</v>
      </c>
      <c r="E151" s="254">
        <f t="shared" si="9"/>
        <v>5.6765999999999996</v>
      </c>
      <c r="F151" s="254">
        <f t="shared" si="10"/>
        <v>17.311397296147842</v>
      </c>
      <c r="G151" s="254">
        <f t="shared" si="11"/>
        <v>-5.9581972961478415</v>
      </c>
    </row>
    <row r="152" spans="1:7" ht="11.25" customHeight="1">
      <c r="A152" s="253">
        <v>43</v>
      </c>
      <c r="B152" s="253">
        <f t="shared" si="8"/>
        <v>1096</v>
      </c>
      <c r="C152" s="253" t="str">
        <f>VLOOKUP(B152,[31]Ｅトル!$A$5:$I$5736,2,FALSE)</f>
        <v>2303014</v>
      </c>
      <c r="D152" s="254">
        <f>VLOOKUP(B152,[31]Ｅトル!$A$5:$I$5736,7,FALSE)</f>
        <v>1.04</v>
      </c>
      <c r="E152" s="254">
        <f t="shared" si="9"/>
        <v>5.6765999999999996</v>
      </c>
      <c r="F152" s="254">
        <f t="shared" si="10"/>
        <v>17.311397296147842</v>
      </c>
      <c r="G152" s="254">
        <f t="shared" si="11"/>
        <v>-5.9581972961478415</v>
      </c>
    </row>
    <row r="153" spans="1:7" ht="11.25" customHeight="1">
      <c r="A153" s="253">
        <v>44</v>
      </c>
      <c r="B153" s="253">
        <f t="shared" si="8"/>
        <v>1097</v>
      </c>
      <c r="C153" s="253" t="str">
        <f>VLOOKUP(B153,[31]Ｅトル!$A$5:$I$5736,2,FALSE)</f>
        <v>2303017</v>
      </c>
      <c r="D153" s="254">
        <f>VLOOKUP(B153,[31]Ｅトル!$A$5:$I$5736,7,FALSE)</f>
        <v>1.03</v>
      </c>
      <c r="E153" s="254">
        <f t="shared" si="9"/>
        <v>5.6765999999999996</v>
      </c>
      <c r="F153" s="254">
        <f t="shared" si="10"/>
        <v>17.311397296147842</v>
      </c>
      <c r="G153" s="254">
        <f t="shared" si="11"/>
        <v>-5.9581972961478415</v>
      </c>
    </row>
    <row r="154" spans="1:7" ht="11.25" customHeight="1">
      <c r="A154" s="253">
        <v>45</v>
      </c>
      <c r="B154" s="253">
        <f t="shared" si="8"/>
        <v>1098</v>
      </c>
      <c r="C154" s="253" t="str">
        <f>VLOOKUP(B154,[31]Ｅトル!$A$5:$I$5736,2,FALSE)</f>
        <v>2303021</v>
      </c>
      <c r="D154" s="254">
        <f>VLOOKUP(B154,[31]Ｅトル!$A$5:$I$5736,7,FALSE)</f>
        <v>1.03</v>
      </c>
      <c r="E154" s="254">
        <f t="shared" si="9"/>
        <v>5.6765999999999996</v>
      </c>
      <c r="F154" s="254">
        <f t="shared" si="10"/>
        <v>17.311397296147842</v>
      </c>
      <c r="G154" s="254">
        <f t="shared" si="11"/>
        <v>-5.9581972961478415</v>
      </c>
    </row>
    <row r="155" spans="1:7" ht="11.25" customHeight="1">
      <c r="A155" s="253">
        <v>46</v>
      </c>
      <c r="B155" s="253">
        <f t="shared" si="8"/>
        <v>1099</v>
      </c>
      <c r="C155" s="253" t="str">
        <f>VLOOKUP(B155,[31]Ｅトル!$A$5:$I$5736,2,FALSE)</f>
        <v>2303033</v>
      </c>
      <c r="D155" s="254">
        <f>VLOOKUP(B155,[31]Ｅトル!$A$5:$I$5736,7,FALSE)</f>
        <v>1.33</v>
      </c>
      <c r="E155" s="254">
        <f t="shared" si="9"/>
        <v>5.6765999999999996</v>
      </c>
      <c r="F155" s="254">
        <f t="shared" si="10"/>
        <v>17.311397296147842</v>
      </c>
      <c r="G155" s="254">
        <f t="shared" si="11"/>
        <v>-5.9581972961478415</v>
      </c>
    </row>
    <row r="156" spans="1:7" ht="11.25" customHeight="1">
      <c r="A156" s="253">
        <v>47</v>
      </c>
      <c r="B156" s="253">
        <f t="shared" si="8"/>
        <v>1100</v>
      </c>
      <c r="C156" s="253" t="str">
        <f>VLOOKUP(B156,[31]Ｅトル!$A$5:$I$5736,2,FALSE)</f>
        <v>2304002</v>
      </c>
      <c r="D156" s="254">
        <f>VLOOKUP(B156,[31]Ｅトル!$A$5:$I$5736,7,FALSE)</f>
        <v>1.28</v>
      </c>
      <c r="E156" s="254">
        <f t="shared" si="9"/>
        <v>5.6765999999999996</v>
      </c>
      <c r="F156" s="254">
        <f t="shared" si="10"/>
        <v>17.311397296147842</v>
      </c>
      <c r="G156" s="254">
        <f t="shared" si="11"/>
        <v>-5.9581972961478415</v>
      </c>
    </row>
    <row r="157" spans="1:7" ht="11.25" customHeight="1">
      <c r="A157" s="253">
        <v>48</v>
      </c>
      <c r="B157" s="253">
        <f t="shared" si="8"/>
        <v>1101</v>
      </c>
      <c r="C157" s="253" t="str">
        <f>VLOOKUP(B157,[31]Ｅトル!$A$5:$I$5736,2,FALSE)</f>
        <v>2304005</v>
      </c>
      <c r="D157" s="254">
        <f>VLOOKUP(B157,[31]Ｅトル!$A$5:$I$5736,7,FALSE)</f>
        <v>1.4</v>
      </c>
      <c r="E157" s="254">
        <f t="shared" si="9"/>
        <v>5.6765999999999996</v>
      </c>
      <c r="F157" s="254">
        <f t="shared" si="10"/>
        <v>17.311397296147842</v>
      </c>
      <c r="G157" s="254">
        <f t="shared" si="11"/>
        <v>-5.9581972961478415</v>
      </c>
    </row>
    <row r="158" spans="1:7" ht="11.25" customHeight="1">
      <c r="A158" s="253">
        <v>49</v>
      </c>
      <c r="B158" s="253">
        <f t="shared" si="8"/>
        <v>1102</v>
      </c>
      <c r="C158" s="253" t="str">
        <f>VLOOKUP(B158,[31]Ｅトル!$A$5:$I$5736,2,FALSE)</f>
        <v>2304016</v>
      </c>
      <c r="D158" s="254">
        <f>VLOOKUP(B158,[31]Ｅトル!$A$5:$I$5736,7,FALSE)</f>
        <v>1.58</v>
      </c>
      <c r="E158" s="254">
        <f t="shared" si="9"/>
        <v>5.6765999999999996</v>
      </c>
      <c r="F158" s="254">
        <f t="shared" si="10"/>
        <v>17.311397296147842</v>
      </c>
      <c r="G158" s="254">
        <f t="shared" si="11"/>
        <v>-5.9581972961478415</v>
      </c>
    </row>
    <row r="159" spans="1:7" ht="11.25" customHeight="1">
      <c r="A159" s="253">
        <v>50</v>
      </c>
      <c r="B159" s="253">
        <f>MAX([31]Ｅトル!$A$5:$A$2647)</f>
        <v>1103</v>
      </c>
      <c r="C159" s="253" t="str">
        <f>VLOOKUP(B159,[31]Ｅトル!$A$5:$I$5736,2,FALSE)</f>
        <v>2304019</v>
      </c>
      <c r="D159" s="254">
        <f>VLOOKUP(B159,[31]Ｅトル!$A$5:$I$5736,7,FALSE)</f>
        <v>1.7</v>
      </c>
      <c r="E159" s="254">
        <f t="shared" si="9"/>
        <v>5.6765999999999996</v>
      </c>
      <c r="F159" s="254">
        <f t="shared" si="10"/>
        <v>17.311397296147842</v>
      </c>
      <c r="G159" s="254">
        <f t="shared" si="11"/>
        <v>-5.9581972961478415</v>
      </c>
    </row>
    <row r="161" spans="1:7" ht="11.25" customHeight="1">
      <c r="A161" s="253"/>
      <c r="B161" s="253"/>
      <c r="C161" s="253" t="s">
        <v>1472</v>
      </c>
      <c r="D161" s="253" t="s">
        <v>1481</v>
      </c>
      <c r="E161" s="253" t="s">
        <v>1474</v>
      </c>
      <c r="F161" s="253" t="s">
        <v>1475</v>
      </c>
      <c r="G161" s="253" t="s">
        <v>1476</v>
      </c>
    </row>
    <row r="162" spans="1:7" ht="11.25" customHeight="1">
      <c r="A162" s="253"/>
      <c r="B162" s="253">
        <f t="shared" ref="B162:B211" si="12">(B163-1)</f>
        <v>1053</v>
      </c>
      <c r="C162" s="253" t="str">
        <f>VLOOKUP(B162,[31]Ｅトル!$A$5:$I$5736,2,FALSE)</f>
        <v>2201032</v>
      </c>
      <c r="D162" s="258">
        <f>VLOOKUP(B162,[31]Ｅトル!$A$5:$I$5736,9,FALSE)</f>
        <v>0.85599999999999998</v>
      </c>
      <c r="E162" s="253"/>
      <c r="F162" s="253"/>
      <c r="G162" s="255"/>
    </row>
    <row r="163" spans="1:7" ht="11.25" customHeight="1">
      <c r="A163" s="253">
        <v>1</v>
      </c>
      <c r="B163" s="253">
        <f t="shared" si="12"/>
        <v>1054</v>
      </c>
      <c r="C163" s="253" t="str">
        <f>VLOOKUP(B163,[31]Ｅトル!$A$5:$I$5736,2,FALSE)</f>
        <v>2202001</v>
      </c>
      <c r="D163" s="258">
        <f>VLOOKUP(B163,[31]Ｅトル!$A$5:$I$5736,9,FALSE)</f>
        <v>0.85499999999999998</v>
      </c>
      <c r="E163" s="258">
        <f>AVERAGE($D$162:$D$211)</f>
        <v>0.85797999999999996</v>
      </c>
      <c r="F163" s="258">
        <f>E163+(STDEV($D$162:$D$211)*3)</f>
        <v>0.86716163650879252</v>
      </c>
      <c r="G163" s="258">
        <f>E163-(STDEV($D$162:$D$211)*3)</f>
        <v>0.84879836349120741</v>
      </c>
    </row>
    <row r="164" spans="1:7" ht="11.25" customHeight="1">
      <c r="A164" s="253">
        <v>2</v>
      </c>
      <c r="B164" s="253">
        <f t="shared" si="12"/>
        <v>1055</v>
      </c>
      <c r="C164" s="253" t="str">
        <f>VLOOKUP(B164,[31]Ｅトル!$A$5:$I$5736,2,FALSE)</f>
        <v>2202006</v>
      </c>
      <c r="D164" s="258">
        <f>VLOOKUP(B164,[31]Ｅトル!$A$5:$I$5736,9,FALSE)</f>
        <v>0.85499999999999998</v>
      </c>
      <c r="E164" s="258">
        <f t="shared" ref="E164:E212" si="13">AVERAGE($D$162:$D$211)</f>
        <v>0.85797999999999996</v>
      </c>
      <c r="F164" s="258">
        <f t="shared" ref="F164:F212" si="14">E164+(STDEV($D$162:$D$211)*3)</f>
        <v>0.86716163650879252</v>
      </c>
      <c r="G164" s="258">
        <f t="shared" ref="G164:G212" si="15">E164-(STDEV($D$162:$D$211)*3)</f>
        <v>0.84879836349120741</v>
      </c>
    </row>
    <row r="165" spans="1:7" ht="11.25" customHeight="1">
      <c r="A165" s="253">
        <v>3</v>
      </c>
      <c r="B165" s="253">
        <f t="shared" si="12"/>
        <v>1056</v>
      </c>
      <c r="C165" s="253" t="str">
        <f>VLOOKUP(B165,[31]Ｅトル!$A$5:$I$5736,2,FALSE)</f>
        <v>2202010</v>
      </c>
      <c r="D165" s="258">
        <f>VLOOKUP(B165,[31]Ｅトル!$A$5:$I$5736,9,FALSE)</f>
        <v>0.86</v>
      </c>
      <c r="E165" s="258">
        <f t="shared" si="13"/>
        <v>0.85797999999999996</v>
      </c>
      <c r="F165" s="258">
        <f t="shared" si="14"/>
        <v>0.86716163650879252</v>
      </c>
      <c r="G165" s="258">
        <f t="shared" si="15"/>
        <v>0.84879836349120741</v>
      </c>
    </row>
    <row r="166" spans="1:7" ht="11.25" customHeight="1">
      <c r="A166" s="253">
        <v>4</v>
      </c>
      <c r="B166" s="253">
        <f t="shared" si="12"/>
        <v>1057</v>
      </c>
      <c r="C166" s="253" t="str">
        <f>VLOOKUP(B166,[31]Ｅトル!$A$5:$I$5736,2,FALSE)</f>
        <v>2202014</v>
      </c>
      <c r="D166" s="258">
        <f>VLOOKUP(B166,[31]Ｅトル!$A$5:$I$5736,9,FALSE)</f>
        <v>0.86</v>
      </c>
      <c r="E166" s="258">
        <f t="shared" si="13"/>
        <v>0.85797999999999996</v>
      </c>
      <c r="F166" s="258">
        <f t="shared" si="14"/>
        <v>0.86716163650879252</v>
      </c>
      <c r="G166" s="258">
        <f t="shared" si="15"/>
        <v>0.84879836349120741</v>
      </c>
    </row>
    <row r="167" spans="1:7" ht="11.25" customHeight="1">
      <c r="A167" s="253">
        <v>5</v>
      </c>
      <c r="B167" s="253">
        <f t="shared" si="12"/>
        <v>1058</v>
      </c>
      <c r="C167" s="253" t="str">
        <f>VLOOKUP(B167,[31]Ｅトル!$A$5:$I$5736,2,FALSE)</f>
        <v>2202020</v>
      </c>
      <c r="D167" s="258">
        <f>VLOOKUP(B167,[31]Ｅトル!$A$5:$I$5736,9,FALSE)</f>
        <v>0.85599999999999998</v>
      </c>
      <c r="E167" s="258">
        <f t="shared" si="13"/>
        <v>0.85797999999999996</v>
      </c>
      <c r="F167" s="258">
        <f t="shared" si="14"/>
        <v>0.86716163650879252</v>
      </c>
      <c r="G167" s="258">
        <f t="shared" si="15"/>
        <v>0.84879836349120741</v>
      </c>
    </row>
    <row r="168" spans="1:7" ht="11.25" customHeight="1">
      <c r="A168" s="253">
        <v>6</v>
      </c>
      <c r="B168" s="253">
        <f t="shared" si="12"/>
        <v>1059</v>
      </c>
      <c r="C168" s="253" t="str">
        <f>VLOOKUP(B168,[31]Ｅトル!$A$5:$I$5736,2,FALSE)</f>
        <v>2202021</v>
      </c>
      <c r="D168" s="258">
        <f>VLOOKUP(B168,[31]Ｅトル!$A$5:$I$5736,9,FALSE)</f>
        <v>0.85899999999999999</v>
      </c>
      <c r="E168" s="258">
        <f t="shared" si="13"/>
        <v>0.85797999999999996</v>
      </c>
      <c r="F168" s="258">
        <f t="shared" si="14"/>
        <v>0.86716163650879252</v>
      </c>
      <c r="G168" s="258">
        <f t="shared" si="15"/>
        <v>0.84879836349120741</v>
      </c>
    </row>
    <row r="169" spans="1:7" ht="11.25" customHeight="1">
      <c r="A169" s="253">
        <v>7</v>
      </c>
      <c r="B169" s="253">
        <f t="shared" si="12"/>
        <v>1060</v>
      </c>
      <c r="C169" s="253" t="str">
        <f>VLOOKUP(B169,[31]Ｅトル!$A$5:$I$5736,2,FALSE)</f>
        <v>2202024</v>
      </c>
      <c r="D169" s="258">
        <f>VLOOKUP(B169,[31]Ｅトル!$A$5:$I$5736,9,FALSE)</f>
        <v>0.85799999999999998</v>
      </c>
      <c r="E169" s="258">
        <f t="shared" si="13"/>
        <v>0.85797999999999996</v>
      </c>
      <c r="F169" s="258">
        <f t="shared" si="14"/>
        <v>0.86716163650879252</v>
      </c>
      <c r="G169" s="258">
        <f t="shared" si="15"/>
        <v>0.84879836349120741</v>
      </c>
    </row>
    <row r="170" spans="1:7" ht="11.25" customHeight="1">
      <c r="A170" s="253">
        <v>8</v>
      </c>
      <c r="B170" s="253">
        <f t="shared" si="12"/>
        <v>1061</v>
      </c>
      <c r="C170" s="253" t="str">
        <f>VLOOKUP(B170,[31]Ｅトル!$A$5:$I$5736,2,FALSE)</f>
        <v>2202029</v>
      </c>
      <c r="D170" s="258">
        <f>VLOOKUP(B170,[31]Ｅトル!$A$5:$I$5736,9,FALSE)</f>
        <v>0.85799999999999998</v>
      </c>
      <c r="E170" s="258">
        <f t="shared" si="13"/>
        <v>0.85797999999999996</v>
      </c>
      <c r="F170" s="258">
        <f t="shared" si="14"/>
        <v>0.86716163650879252</v>
      </c>
      <c r="G170" s="258">
        <f t="shared" si="15"/>
        <v>0.84879836349120741</v>
      </c>
    </row>
    <row r="171" spans="1:7" ht="11.25" customHeight="1">
      <c r="A171" s="253">
        <v>9</v>
      </c>
      <c r="B171" s="253">
        <f t="shared" si="12"/>
        <v>1062</v>
      </c>
      <c r="C171" s="253" t="str">
        <f>VLOOKUP(B171,[31]Ｅトル!$A$5:$I$5736,2,FALSE)</f>
        <v>2203003</v>
      </c>
      <c r="D171" s="258">
        <f>VLOOKUP(B171,[31]Ｅトル!$A$5:$I$5736,9,FALSE)</f>
        <v>0.85799999999999998</v>
      </c>
      <c r="E171" s="258">
        <f t="shared" si="13"/>
        <v>0.85797999999999996</v>
      </c>
      <c r="F171" s="258">
        <f t="shared" si="14"/>
        <v>0.86716163650879252</v>
      </c>
      <c r="G171" s="258">
        <f t="shared" si="15"/>
        <v>0.84879836349120741</v>
      </c>
    </row>
    <row r="172" spans="1:7" ht="11.25" customHeight="1">
      <c r="A172" s="253">
        <v>10</v>
      </c>
      <c r="B172" s="253">
        <f t="shared" si="12"/>
        <v>1063</v>
      </c>
      <c r="C172" s="253" t="str">
        <f>VLOOKUP(B172,[31]Ｅトル!$A$5:$I$5736,2,FALSE)</f>
        <v>2203007</v>
      </c>
      <c r="D172" s="258">
        <f>VLOOKUP(B172,[31]Ｅトル!$A$5:$I$5736,9,FALSE)</f>
        <v>0.85899999999999999</v>
      </c>
      <c r="E172" s="258">
        <f t="shared" si="13"/>
        <v>0.85797999999999996</v>
      </c>
      <c r="F172" s="258">
        <f t="shared" si="14"/>
        <v>0.86716163650879252</v>
      </c>
      <c r="G172" s="258">
        <f t="shared" si="15"/>
        <v>0.84879836349120741</v>
      </c>
    </row>
    <row r="173" spans="1:7" ht="11.25" customHeight="1">
      <c r="A173" s="253">
        <v>11</v>
      </c>
      <c r="B173" s="253">
        <f t="shared" si="12"/>
        <v>1064</v>
      </c>
      <c r="C173" s="253" t="str">
        <f>VLOOKUP(B173,[31]Ｅトル!$A$5:$I$5736,2,FALSE)</f>
        <v>2203011</v>
      </c>
      <c r="D173" s="258">
        <f>VLOOKUP(B173,[31]Ｅトル!$A$5:$I$5736,9,FALSE)</f>
        <v>0.85699999999999998</v>
      </c>
      <c r="E173" s="258">
        <f t="shared" si="13"/>
        <v>0.85797999999999996</v>
      </c>
      <c r="F173" s="258">
        <f t="shared" si="14"/>
        <v>0.86716163650879252</v>
      </c>
      <c r="G173" s="258">
        <f t="shared" si="15"/>
        <v>0.84879836349120741</v>
      </c>
    </row>
    <row r="174" spans="1:7" ht="11.25" customHeight="1">
      <c r="A174" s="253">
        <v>12</v>
      </c>
      <c r="B174" s="253">
        <f t="shared" si="12"/>
        <v>1065</v>
      </c>
      <c r="C174" s="253" t="str">
        <f>VLOOKUP(B174,[31]Ｅトル!$A$5:$I$5736,2,FALSE)</f>
        <v>2203017</v>
      </c>
      <c r="D174" s="258">
        <f>VLOOKUP(B174,[31]Ｅトル!$A$5:$I$5736,9,FALSE)</f>
        <v>0.85299999999999998</v>
      </c>
      <c r="E174" s="258">
        <f t="shared" si="13"/>
        <v>0.85797999999999996</v>
      </c>
      <c r="F174" s="258">
        <f t="shared" si="14"/>
        <v>0.86716163650879252</v>
      </c>
      <c r="G174" s="258">
        <f t="shared" si="15"/>
        <v>0.84879836349120741</v>
      </c>
    </row>
    <row r="175" spans="1:7" ht="11.25" customHeight="1">
      <c r="A175" s="253">
        <v>13</v>
      </c>
      <c r="B175" s="253">
        <f t="shared" si="12"/>
        <v>1066</v>
      </c>
      <c r="C175" s="253" t="str">
        <f>VLOOKUP(B175,[31]Ｅトル!$A$5:$I$5736,2,FALSE)</f>
        <v>2203022</v>
      </c>
      <c r="D175" s="258">
        <f>VLOOKUP(B175,[31]Ｅトル!$A$5:$I$5736,9,FALSE)</f>
        <v>0.85799999999999998</v>
      </c>
      <c r="E175" s="258">
        <f t="shared" si="13"/>
        <v>0.85797999999999996</v>
      </c>
      <c r="F175" s="258">
        <f t="shared" si="14"/>
        <v>0.86716163650879252</v>
      </c>
      <c r="G175" s="258">
        <f t="shared" si="15"/>
        <v>0.84879836349120741</v>
      </c>
    </row>
    <row r="176" spans="1:7" ht="11.25" customHeight="1">
      <c r="A176" s="253">
        <v>14</v>
      </c>
      <c r="B176" s="253">
        <f t="shared" si="12"/>
        <v>1067</v>
      </c>
      <c r="C176" s="253" t="str">
        <f>VLOOKUP(B176,[31]Ｅトル!$A$5:$I$5736,2,FALSE)</f>
        <v>2203026</v>
      </c>
      <c r="D176" s="258">
        <f>VLOOKUP(B176,[31]Ｅトル!$A$5:$I$5736,9,FALSE)</f>
        <v>0.85799999999999998</v>
      </c>
      <c r="E176" s="258">
        <f t="shared" si="13"/>
        <v>0.85797999999999996</v>
      </c>
      <c r="F176" s="258">
        <f t="shared" si="14"/>
        <v>0.86716163650879252</v>
      </c>
      <c r="G176" s="258">
        <f t="shared" si="15"/>
        <v>0.84879836349120741</v>
      </c>
    </row>
    <row r="177" spans="1:7" ht="11.25" customHeight="1">
      <c r="A177" s="253">
        <v>15</v>
      </c>
      <c r="B177" s="253">
        <f t="shared" si="12"/>
        <v>1068</v>
      </c>
      <c r="C177" s="253" t="str">
        <f>VLOOKUP(B177,[31]Ｅトル!$A$5:$I$5736,2,FALSE)</f>
        <v>2203029</v>
      </c>
      <c r="D177" s="258">
        <f>VLOOKUP(B177,[31]Ｅトル!$A$5:$I$5736,9,FALSE)</f>
        <v>0.85599999999999998</v>
      </c>
      <c r="E177" s="258">
        <f t="shared" si="13"/>
        <v>0.85797999999999996</v>
      </c>
      <c r="F177" s="258">
        <f t="shared" si="14"/>
        <v>0.86716163650879252</v>
      </c>
      <c r="G177" s="258">
        <f t="shared" si="15"/>
        <v>0.84879836349120741</v>
      </c>
    </row>
    <row r="178" spans="1:7" ht="11.25" customHeight="1">
      <c r="A178" s="253">
        <v>16</v>
      </c>
      <c r="B178" s="253">
        <f t="shared" si="12"/>
        <v>1069</v>
      </c>
      <c r="C178" s="253" t="str">
        <f>VLOOKUP(B178,[31]Ｅトル!$A$5:$I$5736,2,FALSE)</f>
        <v>2204002</v>
      </c>
      <c r="D178" s="258">
        <f>VLOOKUP(B178,[31]Ｅトル!$A$5:$I$5736,9,FALSE)</f>
        <v>0.85799999999999998</v>
      </c>
      <c r="E178" s="258">
        <f t="shared" si="13"/>
        <v>0.85797999999999996</v>
      </c>
      <c r="F178" s="258">
        <f t="shared" si="14"/>
        <v>0.86716163650879252</v>
      </c>
      <c r="G178" s="258">
        <f t="shared" si="15"/>
        <v>0.84879836349120741</v>
      </c>
    </row>
    <row r="179" spans="1:7" ht="11.25" customHeight="1">
      <c r="A179" s="253">
        <v>17</v>
      </c>
      <c r="B179" s="253">
        <f t="shared" si="12"/>
        <v>1070</v>
      </c>
      <c r="C179" s="253" t="str">
        <f>VLOOKUP(B179,[31]Ｅトル!$A$5:$I$5736,2,FALSE)</f>
        <v>2204005</v>
      </c>
      <c r="D179" s="258">
        <f>VLOOKUP(B179,[31]Ｅトル!$A$5:$I$5736,9,FALSE)</f>
        <v>0.85699999999999998</v>
      </c>
      <c r="E179" s="258">
        <f t="shared" si="13"/>
        <v>0.85797999999999996</v>
      </c>
      <c r="F179" s="258">
        <f t="shared" si="14"/>
        <v>0.86716163650879252</v>
      </c>
      <c r="G179" s="258">
        <f t="shared" si="15"/>
        <v>0.84879836349120741</v>
      </c>
    </row>
    <row r="180" spans="1:7" ht="11.25" customHeight="1">
      <c r="A180" s="253">
        <v>18</v>
      </c>
      <c r="B180" s="253">
        <f t="shared" si="12"/>
        <v>1071</v>
      </c>
      <c r="C180" s="253" t="str">
        <f>VLOOKUP(B180,[31]Ｅトル!$A$5:$I$5736,2,FALSE)</f>
        <v>2204010</v>
      </c>
      <c r="D180" s="258">
        <f>VLOOKUP(B180,[31]Ｅトル!$A$5:$I$5736,9,FALSE)</f>
        <v>0.86099999999999999</v>
      </c>
      <c r="E180" s="258">
        <f t="shared" si="13"/>
        <v>0.85797999999999996</v>
      </c>
      <c r="F180" s="258">
        <f t="shared" si="14"/>
        <v>0.86716163650879252</v>
      </c>
      <c r="G180" s="258">
        <f t="shared" si="15"/>
        <v>0.84879836349120741</v>
      </c>
    </row>
    <row r="181" spans="1:7" ht="11.25" customHeight="1">
      <c r="A181" s="253">
        <v>19</v>
      </c>
      <c r="B181" s="253">
        <f t="shared" si="12"/>
        <v>1072</v>
      </c>
      <c r="C181" s="253" t="str">
        <f>VLOOKUP(B181,[31]Ｅトル!$A$5:$I$5736,2,FALSE)</f>
        <v>2204013</v>
      </c>
      <c r="D181" s="258">
        <f>VLOOKUP(B181,[31]Ｅトル!$A$5:$I$5736,9,FALSE)</f>
        <v>0.85299999999999998</v>
      </c>
      <c r="E181" s="258">
        <f t="shared" si="13"/>
        <v>0.85797999999999996</v>
      </c>
      <c r="F181" s="258">
        <f t="shared" si="14"/>
        <v>0.86716163650879252</v>
      </c>
      <c r="G181" s="258">
        <f t="shared" si="15"/>
        <v>0.84879836349120741</v>
      </c>
    </row>
    <row r="182" spans="1:7" ht="11.25" customHeight="1">
      <c r="A182" s="253">
        <v>20</v>
      </c>
      <c r="B182" s="253">
        <f t="shared" si="12"/>
        <v>1073</v>
      </c>
      <c r="C182" s="253" t="str">
        <f>VLOOKUP(B182,[31]Ｅトル!$A$5:$I$5736,2,FALSE)</f>
        <v>2204018</v>
      </c>
      <c r="D182" s="258">
        <f>VLOOKUP(B182,[31]Ｅトル!$A$5:$I$5736,9,FALSE)</f>
        <v>0.85599999999999998</v>
      </c>
      <c r="E182" s="258">
        <f t="shared" si="13"/>
        <v>0.85797999999999996</v>
      </c>
      <c r="F182" s="258">
        <f t="shared" si="14"/>
        <v>0.86716163650879252</v>
      </c>
      <c r="G182" s="258">
        <f t="shared" si="15"/>
        <v>0.84879836349120741</v>
      </c>
    </row>
    <row r="183" spans="1:7" ht="11.25" customHeight="1">
      <c r="A183" s="253">
        <v>21</v>
      </c>
      <c r="B183" s="253">
        <f t="shared" si="12"/>
        <v>1074</v>
      </c>
      <c r="C183" s="253" t="str">
        <f>VLOOKUP(B183,[31]Ｅトル!$A$5:$I$5736,2,FALSE)</f>
        <v>2204021</v>
      </c>
      <c r="D183" s="258">
        <f>VLOOKUP(B183,[31]Ｅトル!$A$5:$I$5736,9,FALSE)</f>
        <v>0.85299999999999998</v>
      </c>
      <c r="E183" s="258">
        <f t="shared" si="13"/>
        <v>0.85797999999999996</v>
      </c>
      <c r="F183" s="258">
        <f t="shared" si="14"/>
        <v>0.86716163650879252</v>
      </c>
      <c r="G183" s="258">
        <f t="shared" si="15"/>
        <v>0.84879836349120741</v>
      </c>
    </row>
    <row r="184" spans="1:7" ht="11.25" customHeight="1">
      <c r="A184" s="253">
        <v>22</v>
      </c>
      <c r="B184" s="253">
        <f t="shared" si="12"/>
        <v>1075</v>
      </c>
      <c r="C184" s="253" t="str">
        <f>VLOOKUP(B184,[31]Ｅトル!$A$5:$I$5736,2,FALSE)</f>
        <v>2204025</v>
      </c>
      <c r="D184" s="258">
        <f>VLOOKUP(B184,[31]Ｅトル!$A$5:$I$5736,9,FALSE)</f>
        <v>0.85599999999999998</v>
      </c>
      <c r="E184" s="258">
        <f t="shared" si="13"/>
        <v>0.85797999999999996</v>
      </c>
      <c r="F184" s="258">
        <f t="shared" si="14"/>
        <v>0.86716163650879252</v>
      </c>
      <c r="G184" s="258">
        <f t="shared" si="15"/>
        <v>0.84879836349120741</v>
      </c>
    </row>
    <row r="185" spans="1:7" ht="11.25" customHeight="1">
      <c r="A185" s="253">
        <v>23</v>
      </c>
      <c r="B185" s="253">
        <f t="shared" si="12"/>
        <v>1076</v>
      </c>
      <c r="C185" s="253" t="str">
        <f>VLOOKUP(B185,[31]Ｅトル!$A$5:$I$5736,2,FALSE)</f>
        <v>2204031</v>
      </c>
      <c r="D185" s="258">
        <f>VLOOKUP(B185,[31]Ｅトル!$A$5:$I$5736,9,FALSE)</f>
        <v>0.85399999999999998</v>
      </c>
      <c r="E185" s="258">
        <f t="shared" si="13"/>
        <v>0.85797999999999996</v>
      </c>
      <c r="F185" s="258">
        <f t="shared" si="14"/>
        <v>0.86716163650879252</v>
      </c>
      <c r="G185" s="258">
        <f t="shared" si="15"/>
        <v>0.84879836349120741</v>
      </c>
    </row>
    <row r="186" spans="1:7" ht="11.25" customHeight="1">
      <c r="A186" s="253">
        <v>24</v>
      </c>
      <c r="B186" s="253">
        <f t="shared" si="12"/>
        <v>1077</v>
      </c>
      <c r="C186" s="253" t="str">
        <f>VLOOKUP(B186,[31]Ｅトル!$A$5:$I$5736,2,FALSE)</f>
        <v>2205005</v>
      </c>
      <c r="D186" s="258">
        <f>VLOOKUP(B186,[31]Ｅトル!$A$5:$I$5736,9,FALSE)</f>
        <v>0.85699999999999998</v>
      </c>
      <c r="E186" s="258">
        <f t="shared" si="13"/>
        <v>0.85797999999999996</v>
      </c>
      <c r="F186" s="258">
        <f t="shared" si="14"/>
        <v>0.86716163650879252</v>
      </c>
      <c r="G186" s="258">
        <f t="shared" si="15"/>
        <v>0.84879836349120741</v>
      </c>
    </row>
    <row r="187" spans="1:7" ht="11.25" customHeight="1">
      <c r="A187" s="253">
        <v>25</v>
      </c>
      <c r="B187" s="253">
        <f t="shared" si="12"/>
        <v>1078</v>
      </c>
      <c r="C187" s="253" t="str">
        <f>VLOOKUP(B187,[31]Ｅトル!$A$5:$I$5736,2,FALSE)</f>
        <v>2205009</v>
      </c>
      <c r="D187" s="258">
        <f>VLOOKUP(B187,[31]Ｅトル!$A$5:$I$5736,9,FALSE)</f>
        <v>0.85599999999999998</v>
      </c>
      <c r="E187" s="258">
        <f t="shared" si="13"/>
        <v>0.85797999999999996</v>
      </c>
      <c r="F187" s="258">
        <f t="shared" si="14"/>
        <v>0.86716163650879252</v>
      </c>
      <c r="G187" s="258">
        <f t="shared" si="15"/>
        <v>0.84879836349120741</v>
      </c>
    </row>
    <row r="188" spans="1:7" ht="11.25" customHeight="1">
      <c r="A188" s="253">
        <v>26</v>
      </c>
      <c r="B188" s="253">
        <f t="shared" si="12"/>
        <v>1079</v>
      </c>
      <c r="C188" s="253" t="str">
        <f>VLOOKUP(B188,[31]Ｅトル!$A$5:$I$5736,2,FALSE)</f>
        <v>2205013</v>
      </c>
      <c r="D188" s="258">
        <f>VLOOKUP(B188,[31]Ｅトル!$A$5:$I$5736,9,FALSE)</f>
        <v>0.85699999999999998</v>
      </c>
      <c r="E188" s="258">
        <f t="shared" si="13"/>
        <v>0.85797999999999996</v>
      </c>
      <c r="F188" s="258">
        <f t="shared" si="14"/>
        <v>0.86716163650879252</v>
      </c>
      <c r="G188" s="258">
        <f t="shared" si="15"/>
        <v>0.84879836349120741</v>
      </c>
    </row>
    <row r="189" spans="1:7" ht="11.25" customHeight="1">
      <c r="A189" s="253">
        <v>27</v>
      </c>
      <c r="B189" s="253">
        <f t="shared" si="12"/>
        <v>1080</v>
      </c>
      <c r="C189" s="253" t="str">
        <f>VLOOKUP(B189,[31]Ｅトル!$A$5:$I$5736,2,FALSE)</f>
        <v>2205017</v>
      </c>
      <c r="D189" s="258">
        <f>VLOOKUP(B189,[31]Ｅトル!$A$5:$I$5736,9,FALSE)</f>
        <v>0.85799999999999998</v>
      </c>
      <c r="E189" s="258">
        <f t="shared" si="13"/>
        <v>0.85797999999999996</v>
      </c>
      <c r="F189" s="258">
        <f t="shared" si="14"/>
        <v>0.86716163650879252</v>
      </c>
      <c r="G189" s="258">
        <f t="shared" si="15"/>
        <v>0.84879836349120741</v>
      </c>
    </row>
    <row r="190" spans="1:7" ht="11.25" customHeight="1">
      <c r="A190" s="253">
        <v>28</v>
      </c>
      <c r="B190" s="253">
        <f t="shared" si="12"/>
        <v>1081</v>
      </c>
      <c r="C190" s="253" t="str">
        <f>VLOOKUP(B190,[31]Ｅトル!$A$5:$I$5736,2,FALSE)</f>
        <v>2205023</v>
      </c>
      <c r="D190" s="258">
        <f>VLOOKUP(B190,[31]Ｅトル!$A$5:$I$5736,9,FALSE)</f>
        <v>0.85599999999999998</v>
      </c>
      <c r="E190" s="258">
        <f t="shared" si="13"/>
        <v>0.85797999999999996</v>
      </c>
      <c r="F190" s="258">
        <f t="shared" si="14"/>
        <v>0.86716163650879252</v>
      </c>
      <c r="G190" s="258">
        <f t="shared" si="15"/>
        <v>0.84879836349120741</v>
      </c>
    </row>
    <row r="191" spans="1:7" ht="11.25" customHeight="1">
      <c r="A191" s="253">
        <v>29</v>
      </c>
      <c r="B191" s="253">
        <f t="shared" si="12"/>
        <v>1082</v>
      </c>
      <c r="C191" s="253" t="str">
        <f>VLOOKUP(B191,[31]Ｅトル!$A$5:$I$5736,2,FALSE)</f>
        <v>2205025</v>
      </c>
      <c r="D191" s="258">
        <f>VLOOKUP(B191,[31]Ｅトル!$A$5:$I$5736,9,FALSE)</f>
        <v>0.85699999999999998</v>
      </c>
      <c r="E191" s="258">
        <f t="shared" si="13"/>
        <v>0.85797999999999996</v>
      </c>
      <c r="F191" s="258">
        <f t="shared" si="14"/>
        <v>0.86716163650879252</v>
      </c>
      <c r="G191" s="258">
        <f t="shared" si="15"/>
        <v>0.84879836349120741</v>
      </c>
    </row>
    <row r="192" spans="1:7" ht="11.25" customHeight="1">
      <c r="A192" s="253">
        <v>30</v>
      </c>
      <c r="B192" s="253">
        <f t="shared" si="12"/>
        <v>1083</v>
      </c>
      <c r="C192" s="253" t="str">
        <f>VLOOKUP(B192,[31]Ｅトル!$A$5:$I$5736,2,FALSE)</f>
        <v>2205033</v>
      </c>
      <c r="D192" s="258">
        <f>VLOOKUP(B192,[31]Ｅトル!$A$5:$I$5736,9,FALSE)</f>
        <v>0.85799999999999998</v>
      </c>
      <c r="E192" s="258">
        <f t="shared" si="13"/>
        <v>0.85797999999999996</v>
      </c>
      <c r="F192" s="258">
        <f t="shared" si="14"/>
        <v>0.86716163650879252</v>
      </c>
      <c r="G192" s="258">
        <f t="shared" si="15"/>
        <v>0.84879836349120741</v>
      </c>
    </row>
    <row r="193" spans="1:7" ht="11.25" customHeight="1">
      <c r="A193" s="253">
        <v>31</v>
      </c>
      <c r="B193" s="253">
        <f t="shared" si="12"/>
        <v>1084</v>
      </c>
      <c r="C193" s="253" t="str">
        <f>VLOOKUP(B193,[31]Ｅトル!$A$5:$I$5736,2,FALSE)</f>
        <v>2208001</v>
      </c>
      <c r="D193" s="258">
        <f>VLOOKUP(B193,[31]Ｅトル!$A$5:$I$5736,9,FALSE)</f>
        <v>0.85299999999999998</v>
      </c>
      <c r="E193" s="258">
        <f t="shared" si="13"/>
        <v>0.85797999999999996</v>
      </c>
      <c r="F193" s="258">
        <f t="shared" si="14"/>
        <v>0.86716163650879252</v>
      </c>
      <c r="G193" s="258">
        <f t="shared" si="15"/>
        <v>0.84879836349120741</v>
      </c>
    </row>
    <row r="194" spans="1:7" ht="11.25" customHeight="1">
      <c r="A194" s="253">
        <v>32</v>
      </c>
      <c r="B194" s="253">
        <f t="shared" si="12"/>
        <v>1085</v>
      </c>
      <c r="C194" s="253" t="str">
        <f>VLOOKUP(B194,[31]Ｅトル!$A$5:$I$5736,2,FALSE)</f>
        <v>2208006</v>
      </c>
      <c r="D194" s="258">
        <f>VLOOKUP(B194,[31]Ｅトル!$A$5:$I$5736,9,FALSE)</f>
        <v>0.85499999999999998</v>
      </c>
      <c r="E194" s="258">
        <f t="shared" si="13"/>
        <v>0.85797999999999996</v>
      </c>
      <c r="F194" s="258">
        <f t="shared" si="14"/>
        <v>0.86716163650879252</v>
      </c>
      <c r="G194" s="258">
        <f t="shared" si="15"/>
        <v>0.84879836349120741</v>
      </c>
    </row>
    <row r="195" spans="1:7" ht="11.25" customHeight="1">
      <c r="A195" s="253">
        <v>33</v>
      </c>
      <c r="B195" s="253">
        <f t="shared" si="12"/>
        <v>1086</v>
      </c>
      <c r="C195" s="253" t="str">
        <f>VLOOKUP(B195,[31]Ｅトル!$A$5:$I$5736,2,FALSE)</f>
        <v>2209005</v>
      </c>
      <c r="D195" s="258">
        <f>VLOOKUP(B195,[31]Ｅトル!$A$5:$I$5736,9,FALSE)</f>
        <v>0.85599999999999998</v>
      </c>
      <c r="E195" s="258">
        <f t="shared" si="13"/>
        <v>0.85797999999999996</v>
      </c>
      <c r="F195" s="258">
        <f t="shared" si="14"/>
        <v>0.86716163650879252</v>
      </c>
      <c r="G195" s="258">
        <f t="shared" si="15"/>
        <v>0.84879836349120741</v>
      </c>
    </row>
    <row r="196" spans="1:7" ht="11.25" customHeight="1">
      <c r="A196" s="253">
        <v>34</v>
      </c>
      <c r="B196" s="253">
        <f t="shared" si="12"/>
        <v>1087</v>
      </c>
      <c r="C196" s="253" t="str">
        <f>VLOOKUP(B196,[31]Ｅトル!$A$5:$I$5736,2,FALSE)</f>
        <v>2209017</v>
      </c>
      <c r="D196" s="258">
        <f>VLOOKUP(B196,[31]Ｅトル!$A$5:$I$5736,9,FALSE)</f>
        <v>0.85399999999999998</v>
      </c>
      <c r="E196" s="258">
        <f t="shared" si="13"/>
        <v>0.85797999999999996</v>
      </c>
      <c r="F196" s="258">
        <f t="shared" si="14"/>
        <v>0.86716163650879252</v>
      </c>
      <c r="G196" s="258">
        <f t="shared" si="15"/>
        <v>0.84879836349120741</v>
      </c>
    </row>
    <row r="197" spans="1:7" ht="11.25" customHeight="1">
      <c r="A197" s="253">
        <v>35</v>
      </c>
      <c r="B197" s="253">
        <f t="shared" si="12"/>
        <v>1088</v>
      </c>
      <c r="C197" s="253" t="str">
        <f>VLOOKUP(B197,[31]Ｅトル!$A$5:$I$5736,2,FALSE)</f>
        <v>2209021</v>
      </c>
      <c r="D197" s="258">
        <f>VLOOKUP(B197,[31]Ｅトル!$A$5:$I$5736,9,FALSE)</f>
        <v>0.85699999999999998</v>
      </c>
      <c r="E197" s="258">
        <f t="shared" si="13"/>
        <v>0.85797999999999996</v>
      </c>
      <c r="F197" s="258">
        <f t="shared" si="14"/>
        <v>0.86716163650879252</v>
      </c>
      <c r="G197" s="258">
        <f t="shared" si="15"/>
        <v>0.84879836349120741</v>
      </c>
    </row>
    <row r="198" spans="1:7" ht="11.25" customHeight="1">
      <c r="A198" s="253">
        <v>36</v>
      </c>
      <c r="B198" s="253">
        <f t="shared" si="12"/>
        <v>1089</v>
      </c>
      <c r="C198" s="253" t="str">
        <f>VLOOKUP(B198,[31]Ｅトル!$A$5:$I$5736,2,FALSE)</f>
        <v>2210002</v>
      </c>
      <c r="D198" s="258">
        <f>VLOOKUP(B198,[31]Ｅトル!$A$5:$I$5736,9,FALSE)</f>
        <v>0.85499999999999998</v>
      </c>
      <c r="E198" s="258">
        <f t="shared" si="13"/>
        <v>0.85797999999999996</v>
      </c>
      <c r="F198" s="258">
        <f t="shared" si="14"/>
        <v>0.86716163650879252</v>
      </c>
      <c r="G198" s="258">
        <f t="shared" si="15"/>
        <v>0.84879836349120741</v>
      </c>
    </row>
    <row r="199" spans="1:7" ht="11.25" customHeight="1">
      <c r="A199" s="253">
        <v>37</v>
      </c>
      <c r="B199" s="253">
        <f t="shared" si="12"/>
        <v>1090</v>
      </c>
      <c r="C199" s="253" t="str">
        <f>VLOOKUP(B199,[31]Ｅトル!$A$5:$I$5736,2,FALSE)</f>
        <v>2302001</v>
      </c>
      <c r="D199" s="258">
        <f>VLOOKUP(B199,[31]Ｅトル!$A$5:$I$5736,9,FALSE)</f>
        <v>0.86099999999999999</v>
      </c>
      <c r="E199" s="258">
        <f t="shared" si="13"/>
        <v>0.85797999999999996</v>
      </c>
      <c r="F199" s="258">
        <f t="shared" si="14"/>
        <v>0.86716163650879252</v>
      </c>
      <c r="G199" s="258">
        <f t="shared" si="15"/>
        <v>0.84879836349120741</v>
      </c>
    </row>
    <row r="200" spans="1:7" ht="11.25" customHeight="1">
      <c r="A200" s="253">
        <v>38</v>
      </c>
      <c r="B200" s="253">
        <f t="shared" si="12"/>
        <v>1091</v>
      </c>
      <c r="C200" s="253" t="str">
        <f>VLOOKUP(B200,[31]Ｅトル!$A$5:$I$5736,2,FALSE)</f>
        <v>2302003</v>
      </c>
      <c r="D200" s="258">
        <f>VLOOKUP(B200,[31]Ｅトル!$A$5:$I$5736,9,FALSE)</f>
        <v>0.86199999999999999</v>
      </c>
      <c r="E200" s="258">
        <f t="shared" si="13"/>
        <v>0.85797999999999996</v>
      </c>
      <c r="F200" s="258">
        <f t="shared" si="14"/>
        <v>0.86716163650879252</v>
      </c>
      <c r="G200" s="258">
        <f t="shared" si="15"/>
        <v>0.84879836349120741</v>
      </c>
    </row>
    <row r="201" spans="1:7" ht="11.25" customHeight="1">
      <c r="A201" s="253">
        <v>39</v>
      </c>
      <c r="B201" s="253">
        <f t="shared" si="12"/>
        <v>1092</v>
      </c>
      <c r="C201" s="253" t="str">
        <f>VLOOKUP(B201,[31]Ｅトル!$A$5:$I$5736,2,FALSE)</f>
        <v>2302005</v>
      </c>
      <c r="D201" s="258">
        <f>VLOOKUP(B201,[31]Ｅトル!$A$5:$I$5736,9,FALSE)</f>
        <v>0.86</v>
      </c>
      <c r="E201" s="258">
        <f t="shared" si="13"/>
        <v>0.85797999999999996</v>
      </c>
      <c r="F201" s="258">
        <f t="shared" si="14"/>
        <v>0.86716163650879252</v>
      </c>
      <c r="G201" s="258">
        <f t="shared" si="15"/>
        <v>0.84879836349120741</v>
      </c>
    </row>
    <row r="202" spans="1:7" ht="11.25" customHeight="1">
      <c r="A202" s="253">
        <v>40</v>
      </c>
      <c r="B202" s="253">
        <f t="shared" si="12"/>
        <v>1093</v>
      </c>
      <c r="C202" s="253" t="str">
        <f>VLOOKUP(B202,[31]Ｅトル!$A$5:$I$5736,2,FALSE)</f>
        <v>2302009</v>
      </c>
      <c r="D202" s="258">
        <f>VLOOKUP(B202,[31]Ｅトル!$A$5:$I$5736,9,FALSE)</f>
        <v>0.86499999999999999</v>
      </c>
      <c r="E202" s="258">
        <f t="shared" si="13"/>
        <v>0.85797999999999996</v>
      </c>
      <c r="F202" s="258">
        <f t="shared" si="14"/>
        <v>0.86716163650879252</v>
      </c>
      <c r="G202" s="258">
        <f t="shared" si="15"/>
        <v>0.84879836349120741</v>
      </c>
    </row>
    <row r="203" spans="1:7" ht="11.25" customHeight="1">
      <c r="A203" s="253">
        <v>41</v>
      </c>
      <c r="B203" s="253">
        <f t="shared" si="12"/>
        <v>1094</v>
      </c>
      <c r="C203" s="253" t="str">
        <f>VLOOKUP(B203,[31]Ｅトル!$A$5:$I$5736,2,FALSE)</f>
        <v>2302016</v>
      </c>
      <c r="D203" s="258">
        <f>VLOOKUP(B203,[31]Ｅトル!$A$5:$I$5736,9,FALSE)</f>
        <v>0.86199999999999999</v>
      </c>
      <c r="E203" s="258">
        <f t="shared" si="13"/>
        <v>0.85797999999999996</v>
      </c>
      <c r="F203" s="258">
        <f t="shared" si="14"/>
        <v>0.86716163650879252</v>
      </c>
      <c r="G203" s="258">
        <f t="shared" si="15"/>
        <v>0.84879836349120741</v>
      </c>
    </row>
    <row r="204" spans="1:7" ht="11.25" customHeight="1">
      <c r="A204" s="253">
        <v>42</v>
      </c>
      <c r="B204" s="253">
        <f t="shared" si="12"/>
        <v>1095</v>
      </c>
      <c r="C204" s="253" t="str">
        <f>VLOOKUP(B204,[31]Ｅトル!$A$5:$I$5736,2,FALSE)</f>
        <v>2303005</v>
      </c>
      <c r="D204" s="258">
        <f>VLOOKUP(B204,[31]Ｅトル!$A$5:$I$5736,9,FALSE)</f>
        <v>0.86099999999999999</v>
      </c>
      <c r="E204" s="258">
        <f t="shared" si="13"/>
        <v>0.85797999999999996</v>
      </c>
      <c r="F204" s="258">
        <f t="shared" si="14"/>
        <v>0.86716163650879252</v>
      </c>
      <c r="G204" s="258">
        <f t="shared" si="15"/>
        <v>0.84879836349120741</v>
      </c>
    </row>
    <row r="205" spans="1:7" ht="11.25" customHeight="1">
      <c r="A205" s="253">
        <v>43</v>
      </c>
      <c r="B205" s="253">
        <f t="shared" si="12"/>
        <v>1096</v>
      </c>
      <c r="C205" s="253" t="str">
        <f>VLOOKUP(B205,[31]Ｅトル!$A$5:$I$5736,2,FALSE)</f>
        <v>2303014</v>
      </c>
      <c r="D205" s="258">
        <f>VLOOKUP(B205,[31]Ｅトル!$A$5:$I$5736,9,FALSE)</f>
        <v>0.86399999999999999</v>
      </c>
      <c r="E205" s="258">
        <f t="shared" si="13"/>
        <v>0.85797999999999996</v>
      </c>
      <c r="F205" s="258">
        <f t="shared" si="14"/>
        <v>0.86716163650879252</v>
      </c>
      <c r="G205" s="258">
        <f t="shared" si="15"/>
        <v>0.84879836349120741</v>
      </c>
    </row>
    <row r="206" spans="1:7" ht="11.25" customHeight="1">
      <c r="A206" s="253">
        <v>44</v>
      </c>
      <c r="B206" s="253">
        <f t="shared" si="12"/>
        <v>1097</v>
      </c>
      <c r="C206" s="253" t="str">
        <f>VLOOKUP(B206,[31]Ｅトル!$A$5:$I$5736,2,FALSE)</f>
        <v>2303017</v>
      </c>
      <c r="D206" s="258">
        <f>VLOOKUP(B206,[31]Ｅトル!$A$5:$I$5736,9,FALSE)</f>
        <v>0.86099999999999999</v>
      </c>
      <c r="E206" s="258">
        <f t="shared" si="13"/>
        <v>0.85797999999999996</v>
      </c>
      <c r="F206" s="258">
        <f t="shared" si="14"/>
        <v>0.86716163650879252</v>
      </c>
      <c r="G206" s="258">
        <f t="shared" si="15"/>
        <v>0.84879836349120741</v>
      </c>
    </row>
    <row r="207" spans="1:7" ht="11.25" customHeight="1">
      <c r="A207" s="253">
        <v>45</v>
      </c>
      <c r="B207" s="253">
        <f t="shared" si="12"/>
        <v>1098</v>
      </c>
      <c r="C207" s="253" t="str">
        <f>VLOOKUP(B207,[31]Ｅトル!$A$5:$I$5736,2,FALSE)</f>
        <v>2303021</v>
      </c>
      <c r="D207" s="258">
        <f>VLOOKUP(B207,[31]Ｅトル!$A$5:$I$5736,9,FALSE)</f>
        <v>0.86399999999999999</v>
      </c>
      <c r="E207" s="258">
        <f t="shared" si="13"/>
        <v>0.85797999999999996</v>
      </c>
      <c r="F207" s="258">
        <f t="shared" si="14"/>
        <v>0.86716163650879252</v>
      </c>
      <c r="G207" s="258">
        <f t="shared" si="15"/>
        <v>0.84879836349120741</v>
      </c>
    </row>
    <row r="208" spans="1:7" ht="11.25" customHeight="1">
      <c r="A208" s="253">
        <v>46</v>
      </c>
      <c r="B208" s="253">
        <f t="shared" si="12"/>
        <v>1099</v>
      </c>
      <c r="C208" s="253" t="str">
        <f>VLOOKUP(B208,[31]Ｅトル!$A$5:$I$5736,2,FALSE)</f>
        <v>2303033</v>
      </c>
      <c r="D208" s="258">
        <f>VLOOKUP(B208,[31]Ｅトル!$A$5:$I$5736,9,FALSE)</f>
        <v>0.86199999999999999</v>
      </c>
      <c r="E208" s="258">
        <f t="shared" si="13"/>
        <v>0.85797999999999996</v>
      </c>
      <c r="F208" s="258">
        <f t="shared" si="14"/>
        <v>0.86716163650879252</v>
      </c>
      <c r="G208" s="258">
        <f t="shared" si="15"/>
        <v>0.84879836349120741</v>
      </c>
    </row>
    <row r="209" spans="1:7" ht="11.25" customHeight="1">
      <c r="A209" s="253">
        <v>47</v>
      </c>
      <c r="B209" s="253">
        <f t="shared" si="12"/>
        <v>1100</v>
      </c>
      <c r="C209" s="253" t="str">
        <f>VLOOKUP(B209,[31]Ｅトル!$A$5:$I$5736,2,FALSE)</f>
        <v>2304002</v>
      </c>
      <c r="D209" s="258">
        <f>VLOOKUP(B209,[31]Ｅトル!$A$5:$I$5736,9,FALSE)</f>
        <v>0.86099999999999999</v>
      </c>
      <c r="E209" s="258">
        <f t="shared" si="13"/>
        <v>0.85797999999999996</v>
      </c>
      <c r="F209" s="258">
        <f t="shared" si="14"/>
        <v>0.86716163650879252</v>
      </c>
      <c r="G209" s="258">
        <f t="shared" si="15"/>
        <v>0.84879836349120741</v>
      </c>
    </row>
    <row r="210" spans="1:7" ht="11.25" customHeight="1">
      <c r="A210" s="253">
        <v>48</v>
      </c>
      <c r="B210" s="253">
        <f t="shared" si="12"/>
        <v>1101</v>
      </c>
      <c r="C210" s="253" t="str">
        <f>VLOOKUP(B210,[31]Ｅトル!$A$5:$I$5736,2,FALSE)</f>
        <v>2304005</v>
      </c>
      <c r="D210" s="258">
        <f>VLOOKUP(B210,[31]Ｅトル!$A$5:$I$5736,9,FALSE)</f>
        <v>0.86199999999999999</v>
      </c>
      <c r="E210" s="258">
        <f t="shared" si="13"/>
        <v>0.85797999999999996</v>
      </c>
      <c r="F210" s="258">
        <f t="shared" si="14"/>
        <v>0.86716163650879252</v>
      </c>
      <c r="G210" s="258">
        <f t="shared" si="15"/>
        <v>0.84879836349120741</v>
      </c>
    </row>
    <row r="211" spans="1:7" ht="11.25" customHeight="1">
      <c r="A211" s="253">
        <v>49</v>
      </c>
      <c r="B211" s="253">
        <f t="shared" si="12"/>
        <v>1102</v>
      </c>
      <c r="C211" s="253" t="str">
        <f>VLOOKUP(B211,[31]Ｅトル!$A$5:$I$5736,2,FALSE)</f>
        <v>2304016</v>
      </c>
      <c r="D211" s="258">
        <f>VLOOKUP(B211,[31]Ｅトル!$A$5:$I$5736,9,FALSE)</f>
        <v>0.86099999999999999</v>
      </c>
      <c r="E211" s="258">
        <f t="shared" si="13"/>
        <v>0.85797999999999996</v>
      </c>
      <c r="F211" s="258">
        <f t="shared" si="14"/>
        <v>0.86716163650879252</v>
      </c>
      <c r="G211" s="258">
        <f t="shared" si="15"/>
        <v>0.84879836349120741</v>
      </c>
    </row>
    <row r="212" spans="1:7" ht="11.25" customHeight="1">
      <c r="A212" s="253">
        <v>50</v>
      </c>
      <c r="B212" s="253">
        <f>MAX([31]Ｅトル!$A$5:$A$2647)</f>
        <v>1103</v>
      </c>
      <c r="C212" s="253" t="str">
        <f>VLOOKUP(B212,[31]Ｅトル!$A$5:$I$5736,2,FALSE)</f>
        <v>2304019</v>
      </c>
      <c r="D212" s="258">
        <f>VLOOKUP(B212,[31]Ｅトル!$A$5:$I$5736,9,FALSE)</f>
        <v>0.86099999999999999</v>
      </c>
      <c r="E212" s="258">
        <f t="shared" si="13"/>
        <v>0.85797999999999996</v>
      </c>
      <c r="F212" s="258">
        <f t="shared" si="14"/>
        <v>0.86716163650879252</v>
      </c>
      <c r="G212" s="258">
        <f t="shared" si="15"/>
        <v>0.84879836349120741</v>
      </c>
    </row>
  </sheetData>
  <mergeCells count="5">
    <mergeCell ref="I2:T3"/>
    <mergeCell ref="P4:Q5"/>
    <mergeCell ref="R4:R5"/>
    <mergeCell ref="S4:T5"/>
    <mergeCell ref="C54:D54"/>
  </mergeCells>
  <phoneticPr fontId="10"/>
  <printOptions horizontalCentered="1" verticalCentered="1"/>
  <pageMargins left="0.59055118110236227" right="0.19685039370078741" top="0.39370078740157483" bottom="0.31496062992125984" header="0.51181102362204722" footer="0.19685039370078741"/>
  <pageSetup paperSize="9" scale="81" orientation="portrait" r:id="rId1"/>
  <headerFooter alignWithMargins="0"/>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236B0E-BF6F-4014-A0E6-6BB1BCD7C924}">
  <dimension ref="A1"/>
  <sheetViews>
    <sheetView topLeftCell="A10" zoomScale="145" zoomScaleNormal="145" workbookViewId="0">
      <selection activeCell="BI48" sqref="BI48"/>
    </sheetView>
  </sheetViews>
  <sheetFormatPr defaultRowHeight="18"/>
  <sheetData/>
  <phoneticPr fontId="10"/>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82F6E3-8807-42C4-8409-45F2F00EF200}">
  <dimension ref="A1"/>
  <sheetViews>
    <sheetView topLeftCell="A4" zoomScaleNormal="100" workbookViewId="0">
      <selection activeCell="BG48" sqref="BG48"/>
    </sheetView>
  </sheetViews>
  <sheetFormatPr defaultRowHeight="18"/>
  <sheetData/>
  <phoneticPr fontId="10"/>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F95AA3-7804-43D8-81DC-6FCA0CA329D0}">
  <dimension ref="A1:Z80"/>
  <sheetViews>
    <sheetView topLeftCell="A16" zoomScaleNormal="100" workbookViewId="0">
      <selection activeCell="X43" sqref="X43"/>
    </sheetView>
  </sheetViews>
  <sheetFormatPr defaultColWidth="8.69921875" defaultRowHeight="18"/>
  <cols>
    <col min="1" max="16384" width="8.69921875" style="99"/>
  </cols>
  <sheetData>
    <row r="1" spans="1:20">
      <c r="A1" s="475" t="s">
        <v>169</v>
      </c>
      <c r="B1" s="475"/>
      <c r="C1" s="475"/>
      <c r="D1" s="475"/>
      <c r="E1" s="475"/>
      <c r="F1" s="475"/>
      <c r="G1" s="475"/>
      <c r="H1" s="475"/>
      <c r="N1" s="99" t="s">
        <v>170</v>
      </c>
    </row>
    <row r="2" spans="1:20">
      <c r="A2" s="475"/>
      <c r="B2" s="475"/>
      <c r="C2" s="475"/>
      <c r="D2" s="475"/>
      <c r="E2" s="475"/>
      <c r="F2" s="475"/>
      <c r="G2" s="475"/>
      <c r="H2" s="475"/>
      <c r="N2" s="99" t="s">
        <v>171</v>
      </c>
    </row>
    <row r="3" spans="1:20">
      <c r="A3" s="100">
        <v>1</v>
      </c>
      <c r="B3" s="99" t="s">
        <v>172</v>
      </c>
    </row>
    <row r="4" spans="1:20">
      <c r="B4" s="99" t="s">
        <v>173</v>
      </c>
    </row>
    <row r="5" spans="1:20">
      <c r="B5" s="99" t="s">
        <v>174</v>
      </c>
    </row>
    <row r="6" spans="1:20">
      <c r="B6" s="99" t="s">
        <v>175</v>
      </c>
    </row>
    <row r="7" spans="1:20">
      <c r="B7" s="99" t="s">
        <v>176</v>
      </c>
    </row>
    <row r="8" spans="1:20">
      <c r="B8" s="99" t="s">
        <v>177</v>
      </c>
    </row>
    <row r="10" spans="1:20">
      <c r="A10" s="99">
        <v>2</v>
      </c>
      <c r="B10" s="99" t="s">
        <v>178</v>
      </c>
    </row>
    <row r="11" spans="1:20" ht="18.600000000000001" thickBot="1">
      <c r="A11" s="100" t="s">
        <v>179</v>
      </c>
      <c r="B11" s="99" t="s">
        <v>180</v>
      </c>
    </row>
    <row r="12" spans="1:20" s="101" customFormat="1" ht="18" customHeight="1">
      <c r="B12" s="476" t="s">
        <v>181</v>
      </c>
      <c r="C12" s="467" t="s">
        <v>182</v>
      </c>
      <c r="D12" s="468"/>
      <c r="E12" s="468" t="s">
        <v>183</v>
      </c>
      <c r="F12" s="468"/>
      <c r="G12" s="469" t="s">
        <v>184</v>
      </c>
      <c r="H12" s="479" t="s">
        <v>185</v>
      </c>
      <c r="I12" s="467" t="s">
        <v>186</v>
      </c>
      <c r="J12" s="468"/>
      <c r="K12" s="468" t="s">
        <v>187</v>
      </c>
      <c r="L12" s="468"/>
      <c r="M12" s="469" t="s">
        <v>188</v>
      </c>
      <c r="N12" s="462" t="s">
        <v>185</v>
      </c>
      <c r="O12" s="467" t="s">
        <v>189</v>
      </c>
      <c r="P12" s="468"/>
      <c r="Q12" s="468" t="s">
        <v>190</v>
      </c>
      <c r="R12" s="468"/>
      <c r="S12" s="469" t="s">
        <v>191</v>
      </c>
      <c r="T12" s="462" t="s">
        <v>185</v>
      </c>
    </row>
    <row r="13" spans="1:20" s="102" customFormat="1" ht="18" customHeight="1" thickBot="1">
      <c r="B13" s="477"/>
      <c r="C13" s="103" t="s">
        <v>192</v>
      </c>
      <c r="D13" s="104" t="s">
        <v>193</v>
      </c>
      <c r="E13" s="105" t="s">
        <v>192</v>
      </c>
      <c r="F13" s="104" t="s">
        <v>193</v>
      </c>
      <c r="G13" s="478"/>
      <c r="H13" s="480"/>
      <c r="I13" s="103" t="s">
        <v>192</v>
      </c>
      <c r="J13" s="106" t="s">
        <v>194</v>
      </c>
      <c r="K13" s="105" t="s">
        <v>192</v>
      </c>
      <c r="L13" s="106" t="s">
        <v>194</v>
      </c>
      <c r="M13" s="470"/>
      <c r="N13" s="463"/>
      <c r="O13" s="103" t="s">
        <v>192</v>
      </c>
      <c r="P13" s="106" t="s">
        <v>194</v>
      </c>
      <c r="Q13" s="105" t="s">
        <v>192</v>
      </c>
      <c r="R13" s="106" t="s">
        <v>194</v>
      </c>
      <c r="S13" s="470"/>
      <c r="T13" s="463"/>
    </row>
    <row r="14" spans="1:20" s="102" customFormat="1" ht="32.4" customHeight="1" thickTop="1">
      <c r="B14" s="107">
        <v>2302009</v>
      </c>
      <c r="C14" s="108" t="s">
        <v>195</v>
      </c>
      <c r="D14" s="109" t="s">
        <v>196</v>
      </c>
      <c r="E14" s="110" t="s">
        <v>197</v>
      </c>
      <c r="F14" s="109" t="s">
        <v>198</v>
      </c>
      <c r="G14" s="109" t="s">
        <v>199</v>
      </c>
      <c r="H14" s="464" t="s">
        <v>200</v>
      </c>
      <c r="I14" s="111">
        <v>501232</v>
      </c>
      <c r="J14" s="112">
        <v>1806</v>
      </c>
      <c r="K14" s="109" t="s">
        <v>201</v>
      </c>
      <c r="L14" s="112">
        <v>334</v>
      </c>
      <c r="M14" s="112">
        <f>J14+L14</f>
        <v>2140</v>
      </c>
      <c r="N14" s="464" t="s">
        <v>202</v>
      </c>
      <c r="O14" s="111" t="s">
        <v>201</v>
      </c>
      <c r="P14" s="112">
        <v>0</v>
      </c>
      <c r="Q14" s="109" t="s">
        <v>201</v>
      </c>
      <c r="R14" s="112">
        <v>2500</v>
      </c>
      <c r="S14" s="112">
        <f>P14+R14</f>
        <v>2500</v>
      </c>
      <c r="T14" s="464" t="s">
        <v>203</v>
      </c>
    </row>
    <row r="15" spans="1:20" s="102" customFormat="1" ht="32.4">
      <c r="B15" s="113">
        <v>2302010</v>
      </c>
      <c r="C15" s="114" t="s">
        <v>195</v>
      </c>
      <c r="D15" s="115" t="s">
        <v>196</v>
      </c>
      <c r="E15" s="116" t="s">
        <v>197</v>
      </c>
      <c r="F15" s="115" t="s">
        <v>198</v>
      </c>
      <c r="G15" s="115" t="s">
        <v>199</v>
      </c>
      <c r="H15" s="465"/>
      <c r="I15" s="117">
        <v>30209</v>
      </c>
      <c r="J15" s="118">
        <v>1821</v>
      </c>
      <c r="K15" s="115" t="s">
        <v>201</v>
      </c>
      <c r="L15" s="118">
        <v>334</v>
      </c>
      <c r="M15" s="118">
        <f t="shared" ref="M15:M17" si="0">J15+L15</f>
        <v>2155</v>
      </c>
      <c r="N15" s="465"/>
      <c r="O15" s="117" t="s">
        <v>201</v>
      </c>
      <c r="P15" s="118">
        <v>0</v>
      </c>
      <c r="Q15" s="115" t="s">
        <v>201</v>
      </c>
      <c r="R15" s="118">
        <v>2500</v>
      </c>
      <c r="S15" s="118">
        <f t="shared" ref="S15:S17" si="1">P15+R15</f>
        <v>2500</v>
      </c>
      <c r="T15" s="465"/>
    </row>
    <row r="16" spans="1:20" s="102" customFormat="1" ht="32.4">
      <c r="B16" s="113">
        <v>2302011</v>
      </c>
      <c r="C16" s="114" t="s">
        <v>195</v>
      </c>
      <c r="D16" s="115" t="s">
        <v>204</v>
      </c>
      <c r="E16" s="116" t="s">
        <v>197</v>
      </c>
      <c r="F16" s="115" t="s">
        <v>198</v>
      </c>
      <c r="G16" s="115" t="s">
        <v>199</v>
      </c>
      <c r="H16" s="465"/>
      <c r="I16" s="117">
        <v>30209</v>
      </c>
      <c r="J16" s="118">
        <v>1841</v>
      </c>
      <c r="K16" s="115" t="s">
        <v>201</v>
      </c>
      <c r="L16" s="118">
        <v>314</v>
      </c>
      <c r="M16" s="118">
        <f t="shared" si="0"/>
        <v>2155</v>
      </c>
      <c r="N16" s="465"/>
      <c r="O16" s="117" t="s">
        <v>205</v>
      </c>
      <c r="P16" s="118">
        <v>170</v>
      </c>
      <c r="Q16" s="115" t="s">
        <v>201</v>
      </c>
      <c r="R16" s="118">
        <v>2330</v>
      </c>
      <c r="S16" s="118">
        <f t="shared" si="1"/>
        <v>2500</v>
      </c>
      <c r="T16" s="465"/>
    </row>
    <row r="17" spans="1:20" s="102" customFormat="1" ht="32.4" customHeight="1" thickBot="1">
      <c r="B17" s="119">
        <v>2302012</v>
      </c>
      <c r="C17" s="120" t="s">
        <v>206</v>
      </c>
      <c r="D17" s="121" t="s">
        <v>204</v>
      </c>
      <c r="E17" s="122" t="s">
        <v>197</v>
      </c>
      <c r="F17" s="121" t="s">
        <v>198</v>
      </c>
      <c r="G17" s="121" t="s">
        <v>199</v>
      </c>
      <c r="H17" s="466"/>
      <c r="I17" s="123">
        <v>30209</v>
      </c>
      <c r="J17" s="124">
        <v>1849</v>
      </c>
      <c r="K17" s="121" t="s">
        <v>201</v>
      </c>
      <c r="L17" s="124">
        <v>301</v>
      </c>
      <c r="M17" s="124">
        <f t="shared" si="0"/>
        <v>2150</v>
      </c>
      <c r="N17" s="466"/>
      <c r="O17" s="123" t="s">
        <v>201</v>
      </c>
      <c r="P17" s="124">
        <v>0</v>
      </c>
      <c r="Q17" s="121" t="s">
        <v>201</v>
      </c>
      <c r="R17" s="124">
        <v>2482</v>
      </c>
      <c r="S17" s="124">
        <f t="shared" si="1"/>
        <v>2482</v>
      </c>
      <c r="T17" s="466"/>
    </row>
    <row r="19" spans="1:20">
      <c r="A19" s="100" t="s">
        <v>207</v>
      </c>
      <c r="B19" s="99" t="s">
        <v>208</v>
      </c>
    </row>
    <row r="22" spans="1:20">
      <c r="A22" s="99">
        <v>3</v>
      </c>
      <c r="B22" s="99" t="s">
        <v>209</v>
      </c>
    </row>
    <row r="23" spans="1:20">
      <c r="A23" s="100" t="s">
        <v>179</v>
      </c>
      <c r="B23" s="99" t="s">
        <v>210</v>
      </c>
    </row>
    <row r="55" spans="1:23" ht="18.600000000000001" thickBot="1">
      <c r="A55" s="100" t="s">
        <v>207</v>
      </c>
      <c r="B55" s="99" t="s">
        <v>211</v>
      </c>
    </row>
    <row r="56" spans="1:23">
      <c r="A56" s="100"/>
      <c r="B56" s="471" t="s">
        <v>181</v>
      </c>
      <c r="C56" s="473" t="s">
        <v>212</v>
      </c>
      <c r="D56" s="474"/>
      <c r="E56" s="473" t="s">
        <v>213</v>
      </c>
      <c r="F56" s="473"/>
      <c r="G56" s="473" t="s">
        <v>214</v>
      </c>
      <c r="H56" s="474"/>
      <c r="I56" s="496" t="s">
        <v>1545</v>
      </c>
      <c r="J56" s="497"/>
      <c r="K56" s="310" t="s">
        <v>1547</v>
      </c>
      <c r="L56" s="308"/>
      <c r="M56" s="308"/>
      <c r="N56" s="308"/>
      <c r="O56" s="308"/>
      <c r="P56" s="308"/>
      <c r="Q56" s="308"/>
      <c r="R56" s="308"/>
      <c r="S56" s="308"/>
      <c r="T56" s="308"/>
      <c r="U56" s="308"/>
      <c r="V56" s="308"/>
      <c r="W56" s="308"/>
    </row>
    <row r="57" spans="1:23" ht="18.600000000000001" thickBot="1">
      <c r="B57" s="472"/>
      <c r="C57" s="125" t="s">
        <v>215</v>
      </c>
      <c r="D57" s="126" t="s">
        <v>216</v>
      </c>
      <c r="E57" s="127" t="s">
        <v>217</v>
      </c>
      <c r="F57" s="125" t="s">
        <v>185</v>
      </c>
      <c r="G57" s="104" t="s">
        <v>218</v>
      </c>
      <c r="H57" s="309" t="s">
        <v>185</v>
      </c>
      <c r="I57" s="498" t="s">
        <v>1546</v>
      </c>
      <c r="J57" s="499"/>
      <c r="K57" s="311" t="s">
        <v>1548</v>
      </c>
      <c r="L57" s="308"/>
      <c r="M57" s="308"/>
      <c r="N57" s="308"/>
      <c r="O57" s="308"/>
      <c r="P57" s="308"/>
      <c r="Q57" s="308"/>
      <c r="R57" s="308"/>
      <c r="S57" s="308"/>
      <c r="T57" s="308"/>
      <c r="U57" s="308"/>
      <c r="V57" s="308"/>
      <c r="W57" s="308"/>
    </row>
    <row r="58" spans="1:23" ht="18.600000000000001" thickTop="1">
      <c r="B58" s="296">
        <v>2302001</v>
      </c>
      <c r="C58" s="131">
        <v>90</v>
      </c>
      <c r="D58" s="483">
        <v>90</v>
      </c>
      <c r="E58" s="300" t="s">
        <v>1542</v>
      </c>
      <c r="F58" s="486" t="s">
        <v>1540</v>
      </c>
      <c r="G58" s="304">
        <v>121.4</v>
      </c>
      <c r="H58" s="489" t="s">
        <v>1541</v>
      </c>
      <c r="I58" s="500">
        <v>200</v>
      </c>
      <c r="J58" s="501"/>
      <c r="K58" s="312">
        <v>9.25</v>
      </c>
      <c r="L58" s="308"/>
      <c r="M58" s="308"/>
      <c r="N58" s="308"/>
      <c r="O58" s="308"/>
      <c r="P58" s="308"/>
      <c r="Q58" s="308"/>
      <c r="R58" s="308"/>
      <c r="S58" s="308"/>
      <c r="T58" s="308"/>
      <c r="U58" s="308"/>
      <c r="V58" s="308"/>
      <c r="W58" s="308"/>
    </row>
    <row r="59" spans="1:23">
      <c r="B59" s="137">
        <v>2302002</v>
      </c>
      <c r="C59" s="138">
        <v>90</v>
      </c>
      <c r="D59" s="484"/>
      <c r="E59" s="139" t="s">
        <v>223</v>
      </c>
      <c r="F59" s="487"/>
      <c r="G59" s="303">
        <v>120.2</v>
      </c>
      <c r="H59" s="490"/>
      <c r="I59" s="492">
        <v>200</v>
      </c>
      <c r="J59" s="493"/>
      <c r="K59" s="313">
        <v>9.1999999999999993</v>
      </c>
      <c r="L59" s="308"/>
      <c r="M59" s="308"/>
      <c r="N59" s="308"/>
      <c r="O59" s="308"/>
      <c r="P59" s="308"/>
      <c r="Q59" s="308"/>
      <c r="R59" s="308"/>
      <c r="S59" s="308"/>
      <c r="T59" s="308"/>
      <c r="U59" s="308"/>
      <c r="V59" s="308"/>
      <c r="W59" s="308"/>
    </row>
    <row r="60" spans="1:23">
      <c r="B60" s="137">
        <v>2302003</v>
      </c>
      <c r="C60" s="138">
        <v>90</v>
      </c>
      <c r="D60" s="484"/>
      <c r="E60" s="301" t="s">
        <v>1543</v>
      </c>
      <c r="F60" s="487"/>
      <c r="G60" s="303">
        <v>120.1</v>
      </c>
      <c r="H60" s="490"/>
      <c r="I60" s="492">
        <v>190</v>
      </c>
      <c r="J60" s="493"/>
      <c r="K60" s="313">
        <v>9.1999999999999993</v>
      </c>
      <c r="L60" s="308"/>
      <c r="M60" s="308"/>
      <c r="N60" s="308"/>
      <c r="O60" s="308"/>
      <c r="P60" s="308"/>
      <c r="Q60" s="308"/>
      <c r="R60" s="308"/>
      <c r="S60" s="308"/>
      <c r="T60" s="308"/>
      <c r="U60" s="308"/>
      <c r="V60" s="308"/>
      <c r="W60" s="308"/>
    </row>
    <row r="61" spans="1:23">
      <c r="B61" s="137">
        <v>2302004</v>
      </c>
      <c r="C61" s="138">
        <v>90</v>
      </c>
      <c r="D61" s="484"/>
      <c r="E61" s="301" t="s">
        <v>1543</v>
      </c>
      <c r="F61" s="487"/>
      <c r="G61" s="303">
        <v>120.2</v>
      </c>
      <c r="H61" s="490"/>
      <c r="I61" s="492">
        <v>180</v>
      </c>
      <c r="J61" s="493"/>
      <c r="K61" s="313">
        <v>8.9</v>
      </c>
      <c r="L61" s="308"/>
      <c r="M61" s="308"/>
      <c r="N61" s="308"/>
      <c r="O61" s="308"/>
      <c r="P61" s="308"/>
      <c r="Q61" s="308"/>
      <c r="R61" s="308"/>
      <c r="S61" s="308"/>
      <c r="T61" s="308"/>
      <c r="U61" s="308"/>
      <c r="V61" s="308"/>
      <c r="W61" s="308"/>
    </row>
    <row r="62" spans="1:23">
      <c r="B62" s="137">
        <v>2302005</v>
      </c>
      <c r="C62" s="138">
        <v>90</v>
      </c>
      <c r="D62" s="484"/>
      <c r="E62" s="301" t="s">
        <v>1543</v>
      </c>
      <c r="F62" s="487"/>
      <c r="G62" s="303">
        <v>120.1</v>
      </c>
      <c r="H62" s="490"/>
      <c r="I62" s="492">
        <v>180</v>
      </c>
      <c r="J62" s="493"/>
      <c r="K62" s="313">
        <v>9.1999999999999993</v>
      </c>
      <c r="L62" s="308"/>
      <c r="M62" s="308"/>
      <c r="N62" s="308"/>
      <c r="O62" s="308"/>
      <c r="P62" s="308"/>
      <c r="Q62" s="308"/>
      <c r="R62" s="308"/>
      <c r="S62" s="308"/>
      <c r="T62" s="308"/>
      <c r="U62" s="308"/>
      <c r="V62" s="308"/>
      <c r="W62" s="308"/>
    </row>
    <row r="63" spans="1:23">
      <c r="A63" s="100"/>
      <c r="B63" s="137">
        <v>2302006</v>
      </c>
      <c r="C63" s="138">
        <v>90</v>
      </c>
      <c r="D63" s="484"/>
      <c r="E63" s="301" t="s">
        <v>1543</v>
      </c>
      <c r="F63" s="487"/>
      <c r="G63" s="303">
        <v>120.1</v>
      </c>
      <c r="H63" s="490"/>
      <c r="I63" s="492">
        <v>180</v>
      </c>
      <c r="J63" s="493"/>
      <c r="K63" s="313">
        <v>9.1999999999999993</v>
      </c>
      <c r="L63" s="308"/>
      <c r="M63" s="308"/>
      <c r="N63" s="308"/>
      <c r="O63" s="308"/>
      <c r="P63" s="308"/>
      <c r="Q63" s="308"/>
      <c r="R63" s="308"/>
      <c r="S63" s="308"/>
      <c r="T63" s="308"/>
      <c r="U63" s="308"/>
      <c r="V63" s="308"/>
      <c r="W63" s="308"/>
    </row>
    <row r="64" spans="1:23" ht="18.600000000000001" thickBot="1">
      <c r="B64" s="137">
        <v>2302007</v>
      </c>
      <c r="C64" s="138">
        <v>90</v>
      </c>
      <c r="D64" s="484"/>
      <c r="E64" s="301" t="s">
        <v>1543</v>
      </c>
      <c r="F64" s="487"/>
      <c r="G64" s="303">
        <v>121.2</v>
      </c>
      <c r="H64" s="490"/>
      <c r="I64" s="492">
        <v>190</v>
      </c>
      <c r="J64" s="493"/>
      <c r="K64" s="314">
        <v>9.1999999999999993</v>
      </c>
    </row>
    <row r="65" spans="1:26">
      <c r="B65" s="137">
        <v>2302008</v>
      </c>
      <c r="C65" s="138">
        <v>90</v>
      </c>
      <c r="D65" s="484"/>
      <c r="E65" s="301" t="s">
        <v>1544</v>
      </c>
      <c r="F65" s="487"/>
      <c r="G65" s="303">
        <v>120.9</v>
      </c>
      <c r="H65" s="490"/>
      <c r="I65" s="492">
        <v>180</v>
      </c>
      <c r="J65" s="493"/>
      <c r="K65" s="314">
        <v>9.1999999999999993</v>
      </c>
      <c r="M65" s="502" t="s">
        <v>106</v>
      </c>
      <c r="N65" s="503"/>
      <c r="O65" s="481">
        <v>2302009</v>
      </c>
      <c r="P65" s="481"/>
      <c r="Q65" s="481">
        <v>2302010</v>
      </c>
      <c r="R65" s="506"/>
      <c r="S65" s="481">
        <v>2302011</v>
      </c>
      <c r="T65" s="481"/>
      <c r="U65" s="481">
        <v>2302012</v>
      </c>
      <c r="V65" s="482"/>
      <c r="W65" s="481">
        <v>2302013</v>
      </c>
      <c r="X65" s="482"/>
      <c r="Y65" s="481">
        <v>2302014</v>
      </c>
      <c r="Z65" s="482"/>
    </row>
    <row r="66" spans="1:26" ht="18.600000000000001" thickBot="1">
      <c r="B66" s="137">
        <v>2302009</v>
      </c>
      <c r="C66" s="138">
        <v>90</v>
      </c>
      <c r="D66" s="484"/>
      <c r="E66" s="299" t="s">
        <v>221</v>
      </c>
      <c r="F66" s="487"/>
      <c r="G66" s="304">
        <v>122.9</v>
      </c>
      <c r="H66" s="490"/>
      <c r="I66" s="492">
        <v>180</v>
      </c>
      <c r="J66" s="493"/>
      <c r="K66" s="314">
        <v>9.08</v>
      </c>
      <c r="M66" s="504"/>
      <c r="N66" s="505"/>
      <c r="O66" s="128" t="s">
        <v>219</v>
      </c>
      <c r="P66" s="128" t="s">
        <v>220</v>
      </c>
      <c r="Q66" s="128" t="s">
        <v>219</v>
      </c>
      <c r="R66" s="129" t="s">
        <v>220</v>
      </c>
      <c r="S66" s="128" t="s">
        <v>219</v>
      </c>
      <c r="T66" s="128" t="s">
        <v>220</v>
      </c>
      <c r="U66" s="128" t="s">
        <v>219</v>
      </c>
      <c r="V66" s="130" t="s">
        <v>220</v>
      </c>
      <c r="W66" s="128" t="s">
        <v>219</v>
      </c>
      <c r="X66" s="130" t="s">
        <v>220</v>
      </c>
      <c r="Y66" s="128" t="s">
        <v>219</v>
      </c>
      <c r="Z66" s="130" t="s">
        <v>220</v>
      </c>
    </row>
    <row r="67" spans="1:26" ht="18.600000000000001" thickTop="1">
      <c r="B67" s="137">
        <v>2302010</v>
      </c>
      <c r="C67" s="138">
        <v>95</v>
      </c>
      <c r="D67" s="484"/>
      <c r="E67" s="139" t="s">
        <v>223</v>
      </c>
      <c r="F67" s="487"/>
      <c r="G67" s="303">
        <v>122.4</v>
      </c>
      <c r="H67" s="490"/>
      <c r="I67" s="492">
        <v>180</v>
      </c>
      <c r="J67" s="493"/>
      <c r="K67" s="315">
        <v>9.02</v>
      </c>
      <c r="L67" s="307"/>
      <c r="M67" s="132" t="s">
        <v>109</v>
      </c>
      <c r="N67" s="133" t="s">
        <v>222</v>
      </c>
      <c r="O67" s="134">
        <v>0.51</v>
      </c>
      <c r="P67" s="134">
        <v>0.18</v>
      </c>
      <c r="Q67" s="134">
        <v>0.47</v>
      </c>
      <c r="R67" s="135">
        <v>0.57999999999999996</v>
      </c>
      <c r="S67" s="134">
        <v>0.83</v>
      </c>
      <c r="T67" s="134">
        <v>0.81</v>
      </c>
      <c r="U67" s="134">
        <v>0.97</v>
      </c>
      <c r="V67" s="136">
        <v>1.24</v>
      </c>
      <c r="W67" s="134">
        <v>0.61</v>
      </c>
      <c r="X67" s="136">
        <v>0.23</v>
      </c>
      <c r="Y67" s="134">
        <v>0.04</v>
      </c>
      <c r="Z67" s="136"/>
    </row>
    <row r="68" spans="1:26">
      <c r="B68" s="137">
        <v>2302011</v>
      </c>
      <c r="C68" s="138">
        <v>120</v>
      </c>
      <c r="D68" s="484"/>
      <c r="E68" s="191" t="s">
        <v>225</v>
      </c>
      <c r="F68" s="487"/>
      <c r="G68" s="305">
        <v>122.4</v>
      </c>
      <c r="H68" s="490"/>
      <c r="I68" s="492">
        <v>180</v>
      </c>
      <c r="J68" s="493"/>
      <c r="K68" s="315">
        <v>9.16</v>
      </c>
      <c r="L68" s="307"/>
      <c r="M68" s="140" t="s">
        <v>111</v>
      </c>
      <c r="N68" s="141" t="s">
        <v>224</v>
      </c>
      <c r="O68" s="142">
        <v>0.12</v>
      </c>
      <c r="P68" s="142">
        <v>0.06</v>
      </c>
      <c r="Q68" s="142">
        <v>7.0000000000000007E-2</v>
      </c>
      <c r="R68" s="143">
        <v>0.13</v>
      </c>
      <c r="S68" s="142">
        <v>0.05</v>
      </c>
      <c r="T68" s="142">
        <v>0.03</v>
      </c>
      <c r="U68" s="142">
        <v>0.08</v>
      </c>
      <c r="V68" s="144">
        <v>0.19</v>
      </c>
      <c r="W68" s="142">
        <v>0.28000000000000003</v>
      </c>
      <c r="X68" s="144">
        <v>0.17</v>
      </c>
      <c r="Y68" s="142">
        <v>0.22</v>
      </c>
      <c r="Z68" s="144"/>
    </row>
    <row r="69" spans="1:26">
      <c r="B69" s="137">
        <v>2302012</v>
      </c>
      <c r="C69" s="138">
        <v>90</v>
      </c>
      <c r="D69" s="484"/>
      <c r="E69" s="139" t="s">
        <v>223</v>
      </c>
      <c r="F69" s="487"/>
      <c r="G69" s="303">
        <v>122.7</v>
      </c>
      <c r="H69" s="490"/>
      <c r="I69" s="492">
        <v>180</v>
      </c>
      <c r="J69" s="493"/>
      <c r="K69" s="315">
        <v>9.1</v>
      </c>
      <c r="L69" s="307"/>
      <c r="M69" s="140" t="s">
        <v>113</v>
      </c>
      <c r="N69" s="141" t="s">
        <v>226</v>
      </c>
      <c r="O69" s="142">
        <v>3.55</v>
      </c>
      <c r="P69" s="142">
        <v>2.56</v>
      </c>
      <c r="Q69" s="142">
        <v>4.0599999999999996</v>
      </c>
      <c r="R69" s="143">
        <v>4.4000000000000004</v>
      </c>
      <c r="S69" s="142">
        <v>6.52</v>
      </c>
      <c r="T69" s="142">
        <v>7.86</v>
      </c>
      <c r="U69" s="142">
        <v>6.4</v>
      </c>
      <c r="V69" s="144">
        <v>7.34</v>
      </c>
      <c r="W69" s="142">
        <v>4.54</v>
      </c>
      <c r="X69" s="144">
        <v>7.01</v>
      </c>
      <c r="Y69" s="142">
        <v>1.29</v>
      </c>
      <c r="Z69" s="144"/>
    </row>
    <row r="70" spans="1:26">
      <c r="B70" s="137">
        <v>2302013</v>
      </c>
      <c r="C70" s="138">
        <v>90</v>
      </c>
      <c r="D70" s="484"/>
      <c r="E70" s="139" t="s">
        <v>223</v>
      </c>
      <c r="F70" s="487"/>
      <c r="G70" s="304">
        <v>122.5</v>
      </c>
      <c r="H70" s="490"/>
      <c r="I70" s="492">
        <v>190</v>
      </c>
      <c r="J70" s="493"/>
      <c r="K70" s="315">
        <v>8.92</v>
      </c>
      <c r="L70" s="307"/>
      <c r="M70" s="140" t="s">
        <v>227</v>
      </c>
      <c r="N70" s="141" t="s">
        <v>228</v>
      </c>
      <c r="O70" s="142">
        <v>0.41</v>
      </c>
      <c r="P70" s="142">
        <v>0.21</v>
      </c>
      <c r="Q70" s="142">
        <v>0.56000000000000005</v>
      </c>
      <c r="R70" s="143">
        <v>0.34</v>
      </c>
      <c r="S70" s="142">
        <v>0.28000000000000003</v>
      </c>
      <c r="T70" s="142">
        <v>0.27</v>
      </c>
      <c r="U70" s="142">
        <v>0.2</v>
      </c>
      <c r="V70" s="144">
        <v>0.35</v>
      </c>
      <c r="W70" s="142">
        <v>0</v>
      </c>
      <c r="X70" s="144">
        <v>0</v>
      </c>
      <c r="Y70" s="142">
        <v>0</v>
      </c>
      <c r="Z70" s="144"/>
    </row>
    <row r="71" spans="1:26">
      <c r="B71" s="137">
        <v>2302014</v>
      </c>
      <c r="C71" s="138">
        <v>90</v>
      </c>
      <c r="D71" s="484"/>
      <c r="E71" s="302" t="s">
        <v>1542</v>
      </c>
      <c r="F71" s="487"/>
      <c r="G71" s="303">
        <v>122.9</v>
      </c>
      <c r="H71" s="490"/>
      <c r="I71" s="492">
        <v>190</v>
      </c>
      <c r="J71" s="493"/>
      <c r="K71" s="314">
        <v>8.98</v>
      </c>
      <c r="M71" s="145" t="s">
        <v>229</v>
      </c>
      <c r="N71" s="141" t="s">
        <v>230</v>
      </c>
      <c r="O71" s="142">
        <v>0.2</v>
      </c>
      <c r="P71" s="142">
        <v>0.56000000000000005</v>
      </c>
      <c r="Q71" s="142">
        <v>0.17</v>
      </c>
      <c r="R71" s="143">
        <v>0.17</v>
      </c>
      <c r="S71" s="142">
        <v>0.17</v>
      </c>
      <c r="T71" s="142">
        <v>0.19</v>
      </c>
      <c r="U71" s="142">
        <v>0.18</v>
      </c>
      <c r="V71" s="144">
        <v>0.16</v>
      </c>
      <c r="W71" s="142">
        <v>0.16</v>
      </c>
      <c r="X71" s="144">
        <v>0.17</v>
      </c>
      <c r="Y71" s="142">
        <v>0.2</v>
      </c>
      <c r="Z71" s="144"/>
    </row>
    <row r="72" spans="1:26" ht="18.600000000000001" thickBot="1">
      <c r="B72" s="297"/>
      <c r="C72" s="298"/>
      <c r="D72" s="485"/>
      <c r="E72" s="298"/>
      <c r="F72" s="488"/>
      <c r="G72" s="306"/>
      <c r="H72" s="491"/>
      <c r="I72" s="494"/>
      <c r="J72" s="495"/>
      <c r="K72" s="316"/>
      <c r="M72" s="146" t="s">
        <v>119</v>
      </c>
      <c r="N72" s="147" t="s">
        <v>231</v>
      </c>
      <c r="O72" s="148">
        <v>440</v>
      </c>
      <c r="P72" s="148">
        <v>414</v>
      </c>
      <c r="Q72" s="148">
        <v>262.61</v>
      </c>
      <c r="R72" s="149">
        <v>176</v>
      </c>
      <c r="S72" s="150">
        <v>145.72</v>
      </c>
      <c r="T72" s="150">
        <v>132</v>
      </c>
      <c r="U72" s="150">
        <v>151</v>
      </c>
      <c r="V72" s="151">
        <v>186</v>
      </c>
      <c r="W72" s="150">
        <v>75</v>
      </c>
      <c r="X72" s="151">
        <v>26</v>
      </c>
      <c r="Y72" s="150">
        <v>102</v>
      </c>
      <c r="Z72" s="151"/>
    </row>
    <row r="73" spans="1:26">
      <c r="Y73" s="319" t="s">
        <v>1552</v>
      </c>
    </row>
    <row r="76" spans="1:26">
      <c r="A76" s="100" t="s">
        <v>232</v>
      </c>
      <c r="B76" s="99" t="s">
        <v>233</v>
      </c>
    </row>
    <row r="77" spans="1:26">
      <c r="B77" s="99" t="s">
        <v>234</v>
      </c>
    </row>
    <row r="78" spans="1:26">
      <c r="B78" s="99" t="s">
        <v>235</v>
      </c>
    </row>
    <row r="79" spans="1:26">
      <c r="B79" s="99" t="s">
        <v>236</v>
      </c>
    </row>
    <row r="80" spans="1:26">
      <c r="B80" s="99" t="s">
        <v>237</v>
      </c>
    </row>
  </sheetData>
  <mergeCells count="48">
    <mergeCell ref="Y65:Z65"/>
    <mergeCell ref="I56:J56"/>
    <mergeCell ref="I57:J57"/>
    <mergeCell ref="I58:J58"/>
    <mergeCell ref="I59:J59"/>
    <mergeCell ref="I60:J60"/>
    <mergeCell ref="I61:J61"/>
    <mergeCell ref="I62:J62"/>
    <mergeCell ref="I63:J63"/>
    <mergeCell ref="I64:J64"/>
    <mergeCell ref="I65:J65"/>
    <mergeCell ref="M65:N66"/>
    <mergeCell ref="O65:P65"/>
    <mergeCell ref="Q65:R65"/>
    <mergeCell ref="S65:T65"/>
    <mergeCell ref="U65:V65"/>
    <mergeCell ref="W65:X65"/>
    <mergeCell ref="D58:D72"/>
    <mergeCell ref="F58:F72"/>
    <mergeCell ref="H58:H72"/>
    <mergeCell ref="I66:J66"/>
    <mergeCell ref="I67:J67"/>
    <mergeCell ref="I68:J68"/>
    <mergeCell ref="I69:J69"/>
    <mergeCell ref="I70:J70"/>
    <mergeCell ref="I71:J71"/>
    <mergeCell ref="I72:J72"/>
    <mergeCell ref="A1:H2"/>
    <mergeCell ref="B12:B13"/>
    <mergeCell ref="C12:D12"/>
    <mergeCell ref="E12:F12"/>
    <mergeCell ref="G12:G13"/>
    <mergeCell ref="H12:H13"/>
    <mergeCell ref="B56:B57"/>
    <mergeCell ref="C56:D56"/>
    <mergeCell ref="E56:F56"/>
    <mergeCell ref="G56:H56"/>
    <mergeCell ref="S12:S13"/>
    <mergeCell ref="T12:T13"/>
    <mergeCell ref="H14:H17"/>
    <mergeCell ref="N14:N17"/>
    <mergeCell ref="T14:T17"/>
    <mergeCell ref="I12:J12"/>
    <mergeCell ref="K12:L12"/>
    <mergeCell ref="M12:M13"/>
    <mergeCell ref="N12:N13"/>
    <mergeCell ref="O12:P12"/>
    <mergeCell ref="Q12:R12"/>
  </mergeCells>
  <phoneticPr fontId="10"/>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E6D194-38C5-451B-A491-78655D11B13B}">
  <dimension ref="A1:H45"/>
  <sheetViews>
    <sheetView showGridLines="0" zoomScale="70" zoomScaleNormal="70" workbookViewId="0">
      <selection activeCell="H30" sqref="H30"/>
    </sheetView>
  </sheetViews>
  <sheetFormatPr defaultColWidth="12.59765625" defaultRowHeight="18" customHeight="1"/>
  <cols>
    <col min="1" max="1" width="12.59765625" style="216"/>
    <col min="2" max="7" width="12.59765625" style="216" customWidth="1"/>
    <col min="8" max="8" width="18.69921875" style="216" customWidth="1"/>
    <col min="9" max="263" width="12.59765625" style="216"/>
    <col min="264" max="264" width="18.69921875" style="216" customWidth="1"/>
    <col min="265" max="519" width="12.59765625" style="216"/>
    <col min="520" max="520" width="18.69921875" style="216" customWidth="1"/>
    <col min="521" max="775" width="12.59765625" style="216"/>
    <col min="776" max="776" width="18.69921875" style="216" customWidth="1"/>
    <col min="777" max="1031" width="12.59765625" style="216"/>
    <col min="1032" max="1032" width="18.69921875" style="216" customWidth="1"/>
    <col min="1033" max="1287" width="12.59765625" style="216"/>
    <col min="1288" max="1288" width="18.69921875" style="216" customWidth="1"/>
    <col min="1289" max="1543" width="12.59765625" style="216"/>
    <col min="1544" max="1544" width="18.69921875" style="216" customWidth="1"/>
    <col min="1545" max="1799" width="12.59765625" style="216"/>
    <col min="1800" max="1800" width="18.69921875" style="216" customWidth="1"/>
    <col min="1801" max="2055" width="12.59765625" style="216"/>
    <col min="2056" max="2056" width="18.69921875" style="216" customWidth="1"/>
    <col min="2057" max="2311" width="12.59765625" style="216"/>
    <col min="2312" max="2312" width="18.69921875" style="216" customWidth="1"/>
    <col min="2313" max="2567" width="12.59765625" style="216"/>
    <col min="2568" max="2568" width="18.69921875" style="216" customWidth="1"/>
    <col min="2569" max="2823" width="12.59765625" style="216"/>
    <col min="2824" max="2824" width="18.69921875" style="216" customWidth="1"/>
    <col min="2825" max="3079" width="12.59765625" style="216"/>
    <col min="3080" max="3080" width="18.69921875" style="216" customWidth="1"/>
    <col min="3081" max="3335" width="12.59765625" style="216"/>
    <col min="3336" max="3336" width="18.69921875" style="216" customWidth="1"/>
    <col min="3337" max="3591" width="12.59765625" style="216"/>
    <col min="3592" max="3592" width="18.69921875" style="216" customWidth="1"/>
    <col min="3593" max="3847" width="12.59765625" style="216"/>
    <col min="3848" max="3848" width="18.69921875" style="216" customWidth="1"/>
    <col min="3849" max="4103" width="12.59765625" style="216"/>
    <col min="4104" max="4104" width="18.69921875" style="216" customWidth="1"/>
    <col min="4105" max="4359" width="12.59765625" style="216"/>
    <col min="4360" max="4360" width="18.69921875" style="216" customWidth="1"/>
    <col min="4361" max="4615" width="12.59765625" style="216"/>
    <col min="4616" max="4616" width="18.69921875" style="216" customWidth="1"/>
    <col min="4617" max="4871" width="12.59765625" style="216"/>
    <col min="4872" max="4872" width="18.69921875" style="216" customWidth="1"/>
    <col min="4873" max="5127" width="12.59765625" style="216"/>
    <col min="5128" max="5128" width="18.69921875" style="216" customWidth="1"/>
    <col min="5129" max="5383" width="12.59765625" style="216"/>
    <col min="5384" max="5384" width="18.69921875" style="216" customWidth="1"/>
    <col min="5385" max="5639" width="12.59765625" style="216"/>
    <col min="5640" max="5640" width="18.69921875" style="216" customWidth="1"/>
    <col min="5641" max="5895" width="12.59765625" style="216"/>
    <col min="5896" max="5896" width="18.69921875" style="216" customWidth="1"/>
    <col min="5897" max="6151" width="12.59765625" style="216"/>
    <col min="6152" max="6152" width="18.69921875" style="216" customWidth="1"/>
    <col min="6153" max="6407" width="12.59765625" style="216"/>
    <col min="6408" max="6408" width="18.69921875" style="216" customWidth="1"/>
    <col min="6409" max="6663" width="12.59765625" style="216"/>
    <col min="6664" max="6664" width="18.69921875" style="216" customWidth="1"/>
    <col min="6665" max="6919" width="12.59765625" style="216"/>
    <col min="6920" max="6920" width="18.69921875" style="216" customWidth="1"/>
    <col min="6921" max="7175" width="12.59765625" style="216"/>
    <col min="7176" max="7176" width="18.69921875" style="216" customWidth="1"/>
    <col min="7177" max="7431" width="12.59765625" style="216"/>
    <col min="7432" max="7432" width="18.69921875" style="216" customWidth="1"/>
    <col min="7433" max="7687" width="12.59765625" style="216"/>
    <col min="7688" max="7688" width="18.69921875" style="216" customWidth="1"/>
    <col min="7689" max="7943" width="12.59765625" style="216"/>
    <col min="7944" max="7944" width="18.69921875" style="216" customWidth="1"/>
    <col min="7945" max="8199" width="12.59765625" style="216"/>
    <col min="8200" max="8200" width="18.69921875" style="216" customWidth="1"/>
    <col min="8201" max="8455" width="12.59765625" style="216"/>
    <col min="8456" max="8456" width="18.69921875" style="216" customWidth="1"/>
    <col min="8457" max="8711" width="12.59765625" style="216"/>
    <col min="8712" max="8712" width="18.69921875" style="216" customWidth="1"/>
    <col min="8713" max="8967" width="12.59765625" style="216"/>
    <col min="8968" max="8968" width="18.69921875" style="216" customWidth="1"/>
    <col min="8969" max="9223" width="12.59765625" style="216"/>
    <col min="9224" max="9224" width="18.69921875" style="216" customWidth="1"/>
    <col min="9225" max="9479" width="12.59765625" style="216"/>
    <col min="9480" max="9480" width="18.69921875" style="216" customWidth="1"/>
    <col min="9481" max="9735" width="12.59765625" style="216"/>
    <col min="9736" max="9736" width="18.69921875" style="216" customWidth="1"/>
    <col min="9737" max="9991" width="12.59765625" style="216"/>
    <col min="9992" max="9992" width="18.69921875" style="216" customWidth="1"/>
    <col min="9993" max="10247" width="12.59765625" style="216"/>
    <col min="10248" max="10248" width="18.69921875" style="216" customWidth="1"/>
    <col min="10249" max="10503" width="12.59765625" style="216"/>
    <col min="10504" max="10504" width="18.69921875" style="216" customWidth="1"/>
    <col min="10505" max="10759" width="12.59765625" style="216"/>
    <col min="10760" max="10760" width="18.69921875" style="216" customWidth="1"/>
    <col min="10761" max="11015" width="12.59765625" style="216"/>
    <col min="11016" max="11016" width="18.69921875" style="216" customWidth="1"/>
    <col min="11017" max="11271" width="12.59765625" style="216"/>
    <col min="11272" max="11272" width="18.69921875" style="216" customWidth="1"/>
    <col min="11273" max="11527" width="12.59765625" style="216"/>
    <col min="11528" max="11528" width="18.69921875" style="216" customWidth="1"/>
    <col min="11529" max="11783" width="12.59765625" style="216"/>
    <col min="11784" max="11784" width="18.69921875" style="216" customWidth="1"/>
    <col min="11785" max="12039" width="12.59765625" style="216"/>
    <col min="12040" max="12040" width="18.69921875" style="216" customWidth="1"/>
    <col min="12041" max="12295" width="12.59765625" style="216"/>
    <col min="12296" max="12296" width="18.69921875" style="216" customWidth="1"/>
    <col min="12297" max="12551" width="12.59765625" style="216"/>
    <col min="12552" max="12552" width="18.69921875" style="216" customWidth="1"/>
    <col min="12553" max="12807" width="12.59765625" style="216"/>
    <col min="12808" max="12808" width="18.69921875" style="216" customWidth="1"/>
    <col min="12809" max="13063" width="12.59765625" style="216"/>
    <col min="13064" max="13064" width="18.69921875" style="216" customWidth="1"/>
    <col min="13065" max="13319" width="12.59765625" style="216"/>
    <col min="13320" max="13320" width="18.69921875" style="216" customWidth="1"/>
    <col min="13321" max="13575" width="12.59765625" style="216"/>
    <col min="13576" max="13576" width="18.69921875" style="216" customWidth="1"/>
    <col min="13577" max="13831" width="12.59765625" style="216"/>
    <col min="13832" max="13832" width="18.69921875" style="216" customWidth="1"/>
    <col min="13833" max="14087" width="12.59765625" style="216"/>
    <col min="14088" max="14088" width="18.69921875" style="216" customWidth="1"/>
    <col min="14089" max="14343" width="12.59765625" style="216"/>
    <col min="14344" max="14344" width="18.69921875" style="216" customWidth="1"/>
    <col min="14345" max="14599" width="12.59765625" style="216"/>
    <col min="14600" max="14600" width="18.69921875" style="216" customWidth="1"/>
    <col min="14601" max="14855" width="12.59765625" style="216"/>
    <col min="14856" max="14856" width="18.69921875" style="216" customWidth="1"/>
    <col min="14857" max="15111" width="12.59765625" style="216"/>
    <col min="15112" max="15112" width="18.69921875" style="216" customWidth="1"/>
    <col min="15113" max="15367" width="12.59765625" style="216"/>
    <col min="15368" max="15368" width="18.69921875" style="216" customWidth="1"/>
    <col min="15369" max="15623" width="12.59765625" style="216"/>
    <col min="15624" max="15624" width="18.69921875" style="216" customWidth="1"/>
    <col min="15625" max="15879" width="12.59765625" style="216"/>
    <col min="15880" max="15880" width="18.69921875" style="216" customWidth="1"/>
    <col min="15881" max="16135" width="12.59765625" style="216"/>
    <col min="16136" max="16136" width="18.69921875" style="216" customWidth="1"/>
    <col min="16137" max="16384" width="12.59765625" style="216"/>
  </cols>
  <sheetData>
    <row r="1" spans="1:7" s="217" customFormat="1" ht="18" customHeight="1">
      <c r="B1" s="216" t="s">
        <v>329</v>
      </c>
      <c r="C1" s="216" t="s">
        <v>330</v>
      </c>
    </row>
    <row r="2" spans="1:7" s="217" customFormat="1" ht="18" customHeight="1"/>
    <row r="3" spans="1:7" s="217" customFormat="1" ht="18" customHeight="1"/>
    <row r="4" spans="1:7" s="217" customFormat="1" ht="18" customHeight="1">
      <c r="B4" s="216" t="s">
        <v>331</v>
      </c>
      <c r="C4" s="216" t="s">
        <v>332</v>
      </c>
    </row>
    <row r="5" spans="1:7" s="217" customFormat="1" ht="18" customHeight="1"/>
    <row r="6" spans="1:7" s="217" customFormat="1" ht="18" customHeight="1"/>
    <row r="7" spans="1:7" s="217" customFormat="1" ht="18" customHeight="1">
      <c r="B7" s="216" t="s">
        <v>333</v>
      </c>
    </row>
    <row r="8" spans="1:7" s="217" customFormat="1" ht="18" customHeight="1"/>
    <row r="9" spans="1:7" s="217" customFormat="1" ht="18" customHeight="1"/>
    <row r="10" spans="1:7" s="217" customFormat="1" ht="18" customHeight="1"/>
    <row r="11" spans="1:7" s="217" customFormat="1" ht="18" customHeight="1">
      <c r="C11" s="218" t="s">
        <v>334</v>
      </c>
      <c r="E11" s="217" t="s">
        <v>335</v>
      </c>
      <c r="G11" s="217" t="s">
        <v>336</v>
      </c>
    </row>
    <row r="12" spans="1:7" s="217" customFormat="1" ht="15.75" customHeight="1">
      <c r="A12" s="513" t="s">
        <v>358</v>
      </c>
      <c r="B12" s="232" t="s">
        <v>356</v>
      </c>
      <c r="C12" s="219">
        <v>192</v>
      </c>
      <c r="E12" s="217">
        <f>74</f>
        <v>74</v>
      </c>
    </row>
    <row r="13" spans="1:7" s="217" customFormat="1" ht="15.75" customHeight="1">
      <c r="A13" s="514"/>
      <c r="B13" s="232" t="s">
        <v>357</v>
      </c>
      <c r="C13" s="219">
        <v>1600</v>
      </c>
      <c r="E13" s="217">
        <v>2205</v>
      </c>
    </row>
    <row r="14" spans="1:7" s="217" customFormat="1" ht="15.75" customHeight="1">
      <c r="A14" s="514"/>
      <c r="B14" s="232"/>
      <c r="C14" s="219">
        <f>C13/C12</f>
        <v>8.3333333333333339</v>
      </c>
      <c r="E14" s="217">
        <f>E13/E12</f>
        <v>29.797297297297298</v>
      </c>
      <c r="G14" s="233">
        <f>E14/C14</f>
        <v>3.5756756756756753</v>
      </c>
    </row>
    <row r="15" spans="1:7" s="217" customFormat="1" ht="15.75" customHeight="1">
      <c r="A15" s="513" t="s">
        <v>359</v>
      </c>
      <c r="B15" s="232" t="s">
        <v>356</v>
      </c>
      <c r="C15" s="219">
        <v>192</v>
      </c>
      <c r="E15" s="217">
        <f>74</f>
        <v>74</v>
      </c>
      <c r="G15" s="233"/>
    </row>
    <row r="16" spans="1:7" s="217" customFormat="1" ht="15.75" customHeight="1">
      <c r="A16" s="514"/>
      <c r="B16" s="232" t="s">
        <v>357</v>
      </c>
      <c r="C16" s="219">
        <v>1600</v>
      </c>
      <c r="E16" s="217">
        <v>2105</v>
      </c>
      <c r="G16" s="233"/>
    </row>
    <row r="17" spans="1:8" s="217" customFormat="1" ht="15.75" customHeight="1">
      <c r="A17" s="514"/>
      <c r="B17" s="232"/>
      <c r="C17" s="219">
        <f>C16/C15</f>
        <v>8.3333333333333339</v>
      </c>
      <c r="E17" s="217">
        <f>E16/E15</f>
        <v>28.445945945945947</v>
      </c>
      <c r="G17" s="233">
        <f>E17/C17</f>
        <v>3.4135135135135135</v>
      </c>
    </row>
    <row r="18" spans="1:8" s="217" customFormat="1" ht="15.75" customHeight="1">
      <c r="A18" s="513">
        <v>20302011</v>
      </c>
      <c r="B18" s="232" t="s">
        <v>356</v>
      </c>
      <c r="C18" s="219">
        <v>192</v>
      </c>
      <c r="E18" s="217">
        <f>74</f>
        <v>74</v>
      </c>
      <c r="G18" s="233"/>
    </row>
    <row r="19" spans="1:8" s="217" customFormat="1" ht="15.75" customHeight="1">
      <c r="A19" s="514"/>
      <c r="B19" s="232" t="s">
        <v>357</v>
      </c>
      <c r="C19" s="219">
        <v>1600</v>
      </c>
      <c r="E19" s="217">
        <v>2105</v>
      </c>
      <c r="G19" s="233"/>
    </row>
    <row r="20" spans="1:8" s="217" customFormat="1" ht="15.75" customHeight="1">
      <c r="A20" s="514"/>
      <c r="B20" s="232"/>
      <c r="C20" s="219">
        <f>C19/C18</f>
        <v>8.3333333333333339</v>
      </c>
      <c r="E20" s="217">
        <f>E19/E18</f>
        <v>28.445945945945947</v>
      </c>
      <c r="G20" s="233">
        <f>E20/C20</f>
        <v>3.4135135135135135</v>
      </c>
    </row>
    <row r="21" spans="1:8" s="217" customFormat="1" ht="15.75" customHeight="1">
      <c r="B21" s="232"/>
      <c r="C21" s="219"/>
    </row>
    <row r="22" spans="1:8" s="217" customFormat="1" ht="18" customHeight="1"/>
    <row r="23" spans="1:8" s="217" customFormat="1" ht="18" customHeight="1"/>
    <row r="24" spans="1:8" s="217" customFormat="1" ht="18" customHeight="1"/>
    <row r="25" spans="1:8" s="217" customFormat="1" ht="18" customHeight="1"/>
    <row r="26" spans="1:8" s="217" customFormat="1" ht="18" customHeight="1">
      <c r="D26" s="515" t="s">
        <v>337</v>
      </c>
      <c r="E26" s="514"/>
      <c r="G26" s="219" t="s">
        <v>338</v>
      </c>
      <c r="H26" s="218" t="s">
        <v>339</v>
      </c>
    </row>
    <row r="27" spans="1:8" ht="18" customHeight="1">
      <c r="G27" s="218"/>
    </row>
    <row r="29" spans="1:8" ht="18" customHeight="1">
      <c r="B29" s="216" t="s">
        <v>340</v>
      </c>
      <c r="C29" s="216" t="s">
        <v>341</v>
      </c>
    </row>
    <row r="30" spans="1:8" ht="18" customHeight="1">
      <c r="C30" s="216" t="s">
        <v>342</v>
      </c>
    </row>
    <row r="31" spans="1:8" ht="18" customHeight="1">
      <c r="C31" s="216" t="s">
        <v>343</v>
      </c>
    </row>
    <row r="33" spans="2:6" ht="18" customHeight="1" thickBot="1"/>
    <row r="34" spans="2:6" s="217" customFormat="1" ht="18" customHeight="1" thickBot="1">
      <c r="B34" s="216" t="s">
        <v>344</v>
      </c>
      <c r="C34" s="220"/>
      <c r="D34" s="221"/>
      <c r="E34" s="222" t="s">
        <v>345</v>
      </c>
      <c r="F34" s="223" t="s">
        <v>346</v>
      </c>
    </row>
    <row r="35" spans="2:6" s="217" customFormat="1" ht="18" customHeight="1" thickTop="1">
      <c r="C35" s="516" t="s">
        <v>347</v>
      </c>
      <c r="D35" s="517"/>
      <c r="E35" s="224">
        <v>0.48570000000000002</v>
      </c>
      <c r="F35" s="225">
        <v>0.47739999999999999</v>
      </c>
    </row>
    <row r="36" spans="2:6" s="217" customFormat="1" ht="18" customHeight="1">
      <c r="C36" s="507" t="s">
        <v>335</v>
      </c>
      <c r="D36" s="508"/>
      <c r="E36" s="226">
        <v>0.55800000000000005</v>
      </c>
      <c r="F36" s="227">
        <v>0.55249999999999999</v>
      </c>
    </row>
    <row r="37" spans="2:6" s="217" customFormat="1" ht="18" customHeight="1">
      <c r="C37" s="509" t="s">
        <v>348</v>
      </c>
      <c r="D37" s="510"/>
      <c r="E37" s="226">
        <v>0.27010000000000001</v>
      </c>
      <c r="F37" s="227">
        <v>0.25369999999999998</v>
      </c>
    </row>
    <row r="38" spans="2:6" s="217" customFormat="1" ht="18" customHeight="1">
      <c r="C38" s="509" t="s">
        <v>349</v>
      </c>
      <c r="D38" s="510"/>
      <c r="E38" s="226">
        <v>1.03E-2</v>
      </c>
      <c r="F38" s="227"/>
    </row>
    <row r="39" spans="2:6" s="217" customFormat="1" ht="18" customHeight="1">
      <c r="C39" s="509" t="s">
        <v>350</v>
      </c>
      <c r="D39" s="510"/>
      <c r="E39" s="228">
        <v>5.16E-2</v>
      </c>
      <c r="F39" s="229"/>
    </row>
    <row r="40" spans="2:6" s="217" customFormat="1" ht="18" customHeight="1">
      <c r="C40" s="507" t="s">
        <v>351</v>
      </c>
      <c r="D40" s="508"/>
      <c r="E40" s="228">
        <v>4.7000000000000002E-3</v>
      </c>
      <c r="F40" s="229"/>
    </row>
    <row r="41" spans="2:6" s="217" customFormat="1" ht="18" customHeight="1">
      <c r="C41" s="509" t="s">
        <v>352</v>
      </c>
      <c r="D41" s="510"/>
      <c r="E41" s="228">
        <v>1.3899999999999999E-2</v>
      </c>
      <c r="F41" s="229"/>
    </row>
    <row r="42" spans="2:6" s="217" customFormat="1" ht="18" customHeight="1">
      <c r="C42" s="509" t="s">
        <v>353</v>
      </c>
      <c r="D42" s="510"/>
      <c r="E42" s="228">
        <v>6.9999999999999999E-4</v>
      </c>
      <c r="F42" s="229"/>
    </row>
    <row r="43" spans="2:6" s="217" customFormat="1" ht="18" customHeight="1" thickBot="1">
      <c r="C43" s="511" t="s">
        <v>354</v>
      </c>
      <c r="D43" s="512"/>
      <c r="E43" s="230">
        <v>4.0000000000000002E-4</v>
      </c>
      <c r="F43" s="231"/>
    </row>
    <row r="45" spans="2:6" s="217" customFormat="1" ht="18" customHeight="1">
      <c r="C45" s="216" t="s">
        <v>355</v>
      </c>
    </row>
  </sheetData>
  <mergeCells count="13">
    <mergeCell ref="C40:D40"/>
    <mergeCell ref="C41:D41"/>
    <mergeCell ref="C42:D42"/>
    <mergeCell ref="C43:D43"/>
    <mergeCell ref="A12:A14"/>
    <mergeCell ref="A15:A17"/>
    <mergeCell ref="A18:A20"/>
    <mergeCell ref="D26:E26"/>
    <mergeCell ref="C35:D35"/>
    <mergeCell ref="C36:D36"/>
    <mergeCell ref="C37:D37"/>
    <mergeCell ref="C38:D38"/>
    <mergeCell ref="C39:D39"/>
  </mergeCells>
  <phoneticPr fontId="10"/>
  <pageMargins left="0.59055118110236227" right="0.39370078740157483" top="1.1811023622047245" bottom="0.39370078740157483" header="0.51181102362204722" footer="0.51181102362204722"/>
  <pageSetup paperSize="9" orientation="portrait" horizontalDpi="0" verticalDpi="0" r:id="rId1"/>
  <headerFooter alignWithMargins="0">
    <oddHeader>&amp;L&amp;"Arial,標準"&amp;16&amp;A</oddHeader>
  </headerFooter>
  <drawing r:id="rId2"/>
  <legacyDrawing r:id="rId3"/>
  <oleObjects>
    <mc:AlternateContent xmlns:mc="http://schemas.openxmlformats.org/markup-compatibility/2006">
      <mc:Choice Requires="x14">
        <oleObject progId="ChemWindow.Document" shapeId="12289" r:id="rId4">
          <objectPr defaultSize="0" autoPict="0" r:id="rId5">
            <anchor moveWithCells="1">
              <from>
                <xdr:col>2</xdr:col>
                <xdr:colOff>30480</xdr:colOff>
                <xdr:row>6</xdr:row>
                <xdr:rowOff>30480</xdr:rowOff>
              </from>
              <to>
                <xdr:col>7</xdr:col>
                <xdr:colOff>1379220</xdr:colOff>
                <xdr:row>10</xdr:row>
                <xdr:rowOff>0</xdr:rowOff>
              </to>
            </anchor>
          </objectPr>
        </oleObject>
      </mc:Choice>
      <mc:Fallback>
        <oleObject progId="ChemWindow.Document" shapeId="12289" r:id="rId4"/>
      </mc:Fallback>
    </mc:AlternateContent>
    <mc:AlternateContent xmlns:mc="http://schemas.openxmlformats.org/markup-compatibility/2006">
      <mc:Choice Requires="x14">
        <oleObject progId="ChemWindow.Document" shapeId="12290" r:id="rId6">
          <objectPr defaultSize="0" autoPict="0" r:id="rId7">
            <anchor moveWithCells="1">
              <from>
                <xdr:col>1</xdr:col>
                <xdr:colOff>937260</xdr:colOff>
                <xdr:row>21</xdr:row>
                <xdr:rowOff>7620</xdr:rowOff>
              </from>
              <to>
                <xdr:col>7</xdr:col>
                <xdr:colOff>1417320</xdr:colOff>
                <xdr:row>24</xdr:row>
                <xdr:rowOff>190500</xdr:rowOff>
              </to>
            </anchor>
          </objectPr>
        </oleObject>
      </mc:Choice>
      <mc:Fallback>
        <oleObject progId="ChemWindow.Document" shapeId="12290" r:id="rId6"/>
      </mc:Fallback>
    </mc:AlternateContent>
  </oleObjec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CD6F98-B69E-49B3-A2B5-96FCE28E37E6}">
  <dimension ref="A3:E8"/>
  <sheetViews>
    <sheetView topLeftCell="C1" zoomScale="160" zoomScaleNormal="160" workbookViewId="0">
      <selection activeCell="D7" sqref="D7"/>
    </sheetView>
  </sheetViews>
  <sheetFormatPr defaultColWidth="9" defaultRowHeight="14.4"/>
  <cols>
    <col min="1" max="1" width="9" style="323"/>
    <col min="2" max="2" width="62.69921875" style="323" bestFit="1" customWidth="1"/>
    <col min="3" max="3" width="9.5" style="323" bestFit="1" customWidth="1"/>
    <col min="4" max="16384" width="9" style="323"/>
  </cols>
  <sheetData>
    <row r="3" spans="1:5">
      <c r="B3" s="323" t="s">
        <v>1562</v>
      </c>
      <c r="C3" s="323" t="s">
        <v>1565</v>
      </c>
    </row>
    <row r="4" spans="1:5">
      <c r="A4" s="323">
        <v>1</v>
      </c>
      <c r="B4" s="323" t="s">
        <v>1563</v>
      </c>
      <c r="C4" s="324">
        <f>24*30/20.5</f>
        <v>35.121951219512198</v>
      </c>
      <c r="D4" s="324">
        <f>24*30/21</f>
        <v>34.285714285714285</v>
      </c>
      <c r="E4" s="325" t="s">
        <v>1567</v>
      </c>
    </row>
    <row r="5" spans="1:5">
      <c r="A5" s="323">
        <v>2</v>
      </c>
      <c r="B5" s="323" t="s">
        <v>1564</v>
      </c>
      <c r="C5" s="324">
        <f>C4*3.3</f>
        <v>115.90243902439025</v>
      </c>
      <c r="D5" s="324">
        <f>D4*3.3</f>
        <v>113.14285714285714</v>
      </c>
      <c r="E5" s="323" t="s">
        <v>1569</v>
      </c>
    </row>
    <row r="6" spans="1:5">
      <c r="A6" s="323">
        <v>3</v>
      </c>
      <c r="B6" s="323" t="s">
        <v>1566</v>
      </c>
    </row>
    <row r="7" spans="1:5">
      <c r="A7" s="323">
        <v>4</v>
      </c>
      <c r="B7" s="323" t="s">
        <v>1568</v>
      </c>
    </row>
    <row r="8" spans="1:5">
      <c r="A8" s="323">
        <v>5</v>
      </c>
      <c r="B8" s="323" t="s">
        <v>1570</v>
      </c>
    </row>
  </sheetData>
  <phoneticPr fontId="10"/>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7E8750-B19A-40EC-8502-AC45270789EC}">
  <dimension ref="A1"/>
  <sheetViews>
    <sheetView topLeftCell="A9" zoomScale="190" zoomScaleNormal="190" workbookViewId="0">
      <selection activeCell="J20" sqref="J20"/>
    </sheetView>
  </sheetViews>
  <sheetFormatPr defaultRowHeight="18"/>
  <sheetData/>
  <phoneticPr fontId="10"/>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8361CB-E142-406E-9342-6FA08B97DE3B}">
  <dimension ref="B2:AC63"/>
  <sheetViews>
    <sheetView topLeftCell="A16" zoomScale="85" zoomScaleNormal="85" workbookViewId="0">
      <selection activeCell="R26" sqref="R26"/>
    </sheetView>
  </sheetViews>
  <sheetFormatPr defaultRowHeight="18"/>
  <cols>
    <col min="2" max="2" width="15.19921875" style="152" customWidth="1"/>
    <col min="14" max="14" width="17.19921875" customWidth="1"/>
    <col min="18" max="18" width="8.69921875" style="152"/>
  </cols>
  <sheetData>
    <row r="2" spans="2:27" s="154" customFormat="1" ht="28.8">
      <c r="B2" s="153" t="s">
        <v>238</v>
      </c>
      <c r="R2" s="155"/>
    </row>
    <row r="4" spans="2:27" ht="35.4">
      <c r="B4" s="156" t="s">
        <v>239</v>
      </c>
      <c r="C4" s="157"/>
      <c r="D4" s="157"/>
      <c r="E4" s="157"/>
      <c r="G4" s="32"/>
      <c r="H4" t="s">
        <v>240</v>
      </c>
    </row>
    <row r="5" spans="2:27" ht="33" thickBot="1">
      <c r="B5" s="158" t="s">
        <v>241</v>
      </c>
      <c r="C5" s="533" t="s">
        <v>242</v>
      </c>
      <c r="D5" s="533"/>
      <c r="E5" s="533"/>
      <c r="F5" s="534" t="s">
        <v>243</v>
      </c>
      <c r="G5" s="534"/>
      <c r="H5" s="534"/>
      <c r="I5" s="547" t="s">
        <v>244</v>
      </c>
      <c r="J5" s="548"/>
      <c r="K5" s="548"/>
    </row>
    <row r="6" spans="2:27" ht="33" thickTop="1">
      <c r="B6" s="159">
        <v>44958</v>
      </c>
      <c r="C6" s="530">
        <v>2302001</v>
      </c>
      <c r="D6" s="530"/>
      <c r="E6" s="530"/>
      <c r="F6" s="549" t="s">
        <v>245</v>
      </c>
      <c r="G6" s="549"/>
      <c r="H6" s="549"/>
      <c r="I6" s="550" t="s">
        <v>246</v>
      </c>
      <c r="J6" s="550"/>
      <c r="K6" s="550"/>
      <c r="M6" s="160" t="s">
        <v>247</v>
      </c>
      <c r="N6" s="161"/>
      <c r="O6" s="157"/>
      <c r="P6" s="157"/>
      <c r="Q6" s="157"/>
      <c r="R6" s="157"/>
      <c r="U6" s="157"/>
      <c r="V6" s="157"/>
      <c r="W6" s="157"/>
      <c r="X6" s="157"/>
      <c r="Y6" s="157"/>
      <c r="Z6" s="157"/>
      <c r="AA6" s="157"/>
    </row>
    <row r="7" spans="2:27" ht="32.4">
      <c r="B7" s="162">
        <v>44959</v>
      </c>
      <c r="C7" s="519">
        <v>2302002</v>
      </c>
      <c r="D7" s="519"/>
      <c r="E7" s="519"/>
      <c r="F7" s="546" t="s">
        <v>245</v>
      </c>
      <c r="G7" s="546"/>
      <c r="H7" s="546"/>
      <c r="I7" s="536" t="s">
        <v>246</v>
      </c>
      <c r="J7" s="536"/>
      <c r="K7" s="536"/>
      <c r="N7" s="163"/>
      <c r="O7" s="161"/>
      <c r="P7" s="161"/>
      <c r="Q7" s="161"/>
      <c r="R7" s="161"/>
      <c r="S7" s="161"/>
      <c r="T7" s="161"/>
      <c r="U7" s="164"/>
      <c r="V7" s="164"/>
      <c r="W7" s="164"/>
      <c r="X7" s="161"/>
      <c r="Y7" s="161"/>
      <c r="Z7" s="161"/>
      <c r="AA7" s="161"/>
    </row>
    <row r="8" spans="2:27" ht="32.4">
      <c r="B8" s="162">
        <v>44960</v>
      </c>
      <c r="C8" s="519">
        <v>2302003</v>
      </c>
      <c r="D8" s="519"/>
      <c r="E8" s="519"/>
      <c r="F8" s="546" t="s">
        <v>245</v>
      </c>
      <c r="G8" s="546"/>
      <c r="H8" s="546"/>
      <c r="I8" s="536" t="s">
        <v>246</v>
      </c>
      <c r="J8" s="536"/>
      <c r="K8" s="536"/>
      <c r="N8" s="165"/>
      <c r="O8" s="157"/>
      <c r="P8" s="157"/>
      <c r="Q8" s="157"/>
      <c r="R8" s="157"/>
      <c r="S8" s="157"/>
      <c r="T8" s="157"/>
      <c r="U8" s="157"/>
      <c r="V8" s="157"/>
      <c r="W8" s="157"/>
      <c r="X8" s="157"/>
      <c r="Y8" s="157"/>
      <c r="Z8" s="157"/>
      <c r="AA8" s="165"/>
    </row>
    <row r="9" spans="2:27" ht="32.4">
      <c r="B9" s="162">
        <v>44961</v>
      </c>
      <c r="C9" s="519">
        <v>2302004</v>
      </c>
      <c r="D9" s="519"/>
      <c r="E9" s="519"/>
      <c r="F9" s="546" t="s">
        <v>245</v>
      </c>
      <c r="G9" s="546"/>
      <c r="H9" s="546"/>
      <c r="I9" s="536" t="s">
        <v>246</v>
      </c>
      <c r="J9" s="536"/>
      <c r="K9" s="536"/>
      <c r="N9" s="165"/>
      <c r="O9" s="157"/>
      <c r="P9" s="157"/>
      <c r="Q9" s="157"/>
      <c r="R9" s="157"/>
      <c r="S9" s="157"/>
      <c r="T9" s="157"/>
      <c r="U9" s="166"/>
      <c r="V9" s="166"/>
      <c r="W9" s="166"/>
      <c r="X9" s="157"/>
      <c r="Y9" s="157"/>
      <c r="Z9" s="157"/>
      <c r="AA9" s="165"/>
    </row>
    <row r="10" spans="2:27" ht="32.4">
      <c r="B10" s="162">
        <v>44964</v>
      </c>
      <c r="C10" s="519">
        <v>2302005</v>
      </c>
      <c r="D10" s="519"/>
      <c r="E10" s="519"/>
      <c r="F10" s="539" t="s">
        <v>248</v>
      </c>
      <c r="G10" s="539"/>
      <c r="H10" s="539"/>
      <c r="I10" s="536" t="s">
        <v>246</v>
      </c>
      <c r="J10" s="536"/>
      <c r="K10" s="536"/>
      <c r="N10" s="165"/>
      <c r="O10" s="157"/>
      <c r="P10" s="157"/>
      <c r="Q10" s="157"/>
      <c r="R10" s="157"/>
      <c r="S10" s="157"/>
      <c r="T10" s="157"/>
      <c r="U10" s="167"/>
      <c r="V10" s="167"/>
      <c r="W10" s="167"/>
      <c r="X10" s="168"/>
      <c r="Y10" s="168"/>
      <c r="Z10" s="168"/>
      <c r="AA10" s="165"/>
    </row>
    <row r="11" spans="2:27" ht="32.4">
      <c r="B11" s="162">
        <v>44965</v>
      </c>
      <c r="C11" s="519">
        <v>2302006</v>
      </c>
      <c r="D11" s="519"/>
      <c r="E11" s="519"/>
      <c r="F11" s="539" t="s">
        <v>248</v>
      </c>
      <c r="G11" s="539"/>
      <c r="H11" s="539"/>
      <c r="I11" s="536" t="s">
        <v>246</v>
      </c>
      <c r="J11" s="536"/>
      <c r="K11" s="536"/>
      <c r="N11" s="165"/>
      <c r="O11" s="157"/>
      <c r="P11" s="157"/>
      <c r="Q11" s="157"/>
      <c r="R11" s="157"/>
      <c r="S11" s="157"/>
      <c r="T11" s="157"/>
      <c r="U11" s="157"/>
      <c r="V11" s="157"/>
      <c r="W11" s="157"/>
      <c r="X11" s="157"/>
      <c r="Y11" s="157"/>
      <c r="Z11" s="157"/>
      <c r="AA11" s="165"/>
    </row>
    <row r="12" spans="2:27" ht="32.4">
      <c r="B12" s="162">
        <v>44966</v>
      </c>
      <c r="C12" s="519">
        <v>2302007</v>
      </c>
      <c r="D12" s="519"/>
      <c r="E12" s="519"/>
      <c r="F12" s="539" t="s">
        <v>248</v>
      </c>
      <c r="G12" s="539"/>
      <c r="H12" s="539"/>
      <c r="I12" s="536" t="s">
        <v>246</v>
      </c>
      <c r="J12" s="536"/>
      <c r="K12" s="536"/>
    </row>
    <row r="13" spans="2:27" ht="32.4">
      <c r="B13" s="162">
        <v>44967</v>
      </c>
      <c r="C13" s="523">
        <v>2302008</v>
      </c>
      <c r="D13" s="523"/>
      <c r="E13" s="523"/>
      <c r="F13" s="539" t="s">
        <v>248</v>
      </c>
      <c r="G13" s="539"/>
      <c r="H13" s="539"/>
      <c r="I13" s="536" t="s">
        <v>246</v>
      </c>
      <c r="J13" s="536"/>
      <c r="K13" s="536"/>
      <c r="N13" s="161" t="s">
        <v>249</v>
      </c>
      <c r="O13" s="157"/>
      <c r="P13" s="157"/>
      <c r="Q13" s="157"/>
      <c r="R13" s="157"/>
      <c r="S13" s="32"/>
      <c r="T13" t="s">
        <v>240</v>
      </c>
      <c r="U13" s="157"/>
      <c r="V13" s="157"/>
      <c r="W13" s="157"/>
      <c r="X13" s="157"/>
      <c r="Y13" s="157"/>
      <c r="Z13" s="157"/>
      <c r="AA13" s="157"/>
    </row>
    <row r="14" spans="2:27" ht="33" thickBot="1">
      <c r="B14" s="162">
        <v>44968</v>
      </c>
      <c r="C14" s="519">
        <v>2302009</v>
      </c>
      <c r="D14" s="519"/>
      <c r="E14" s="519"/>
      <c r="F14" s="539" t="s">
        <v>248</v>
      </c>
      <c r="G14" s="539"/>
      <c r="H14" s="539"/>
      <c r="I14" s="536" t="s">
        <v>246</v>
      </c>
      <c r="J14" s="536"/>
      <c r="K14" s="536"/>
      <c r="N14" s="169" t="s">
        <v>250</v>
      </c>
      <c r="O14" s="540" t="s">
        <v>251</v>
      </c>
      <c r="P14" s="541"/>
      <c r="Q14" s="542"/>
      <c r="R14" s="540" t="s">
        <v>252</v>
      </c>
      <c r="S14" s="541"/>
      <c r="T14" s="542"/>
      <c r="U14" s="543" t="s">
        <v>253</v>
      </c>
      <c r="V14" s="544"/>
      <c r="W14" s="545"/>
      <c r="X14" s="533" t="s">
        <v>254</v>
      </c>
      <c r="Y14" s="533"/>
      <c r="Z14" s="533"/>
      <c r="AA14" s="170"/>
    </row>
    <row r="15" spans="2:27" ht="33" thickTop="1">
      <c r="B15" s="162">
        <v>44969</v>
      </c>
      <c r="C15" s="519">
        <v>2302010</v>
      </c>
      <c r="D15" s="519"/>
      <c r="E15" s="519"/>
      <c r="F15" s="546" t="s">
        <v>245</v>
      </c>
      <c r="G15" s="546"/>
      <c r="H15" s="546"/>
      <c r="I15" s="536" t="s">
        <v>246</v>
      </c>
      <c r="J15" s="536"/>
      <c r="K15" s="536"/>
      <c r="N15" s="171">
        <v>44959</v>
      </c>
      <c r="O15" s="530">
        <v>2302001</v>
      </c>
      <c r="P15" s="530"/>
      <c r="Q15" s="530"/>
      <c r="R15" s="530">
        <v>92.85</v>
      </c>
      <c r="S15" s="530"/>
      <c r="T15" s="530"/>
      <c r="U15" s="530">
        <v>6.42</v>
      </c>
      <c r="V15" s="530"/>
      <c r="W15" s="530"/>
      <c r="X15" s="530">
        <v>0.86099999999999999</v>
      </c>
      <c r="Y15" s="530"/>
      <c r="Z15" s="530"/>
      <c r="AA15" s="171" t="s">
        <v>255</v>
      </c>
    </row>
    <row r="16" spans="2:27" ht="32.4">
      <c r="B16" s="162">
        <v>44970</v>
      </c>
      <c r="C16" s="523">
        <v>2302011</v>
      </c>
      <c r="D16" s="523"/>
      <c r="E16" s="523"/>
      <c r="F16" s="539" t="s">
        <v>248</v>
      </c>
      <c r="G16" s="539"/>
      <c r="H16" s="539"/>
      <c r="I16" s="536" t="s">
        <v>246</v>
      </c>
      <c r="J16" s="536"/>
      <c r="K16" s="536"/>
      <c r="N16" s="172">
        <v>44963</v>
      </c>
      <c r="O16" s="519">
        <v>2302003</v>
      </c>
      <c r="P16" s="519"/>
      <c r="Q16" s="519"/>
      <c r="R16" s="519">
        <v>88.09</v>
      </c>
      <c r="S16" s="519"/>
      <c r="T16" s="519"/>
      <c r="U16" s="525">
        <v>11.29</v>
      </c>
      <c r="V16" s="525"/>
      <c r="W16" s="525"/>
      <c r="X16" s="519">
        <v>0.86199999999999999</v>
      </c>
      <c r="Y16" s="519"/>
      <c r="Z16" s="519"/>
      <c r="AA16" s="172" t="s">
        <v>256</v>
      </c>
    </row>
    <row r="17" spans="2:29" ht="32.4">
      <c r="B17" s="162">
        <v>44970</v>
      </c>
      <c r="C17" s="519">
        <v>2302012</v>
      </c>
      <c r="D17" s="519"/>
      <c r="E17" s="519"/>
      <c r="F17" s="535" t="s">
        <v>257</v>
      </c>
      <c r="G17" s="535"/>
      <c r="H17" s="535"/>
      <c r="I17" s="536" t="s">
        <v>246</v>
      </c>
      <c r="J17" s="536"/>
      <c r="K17" s="536"/>
      <c r="N17" s="172">
        <v>44966</v>
      </c>
      <c r="O17" s="519">
        <v>2302005</v>
      </c>
      <c r="P17" s="519"/>
      <c r="Q17" s="519"/>
      <c r="R17" s="519">
        <v>84.65</v>
      </c>
      <c r="S17" s="519"/>
      <c r="T17" s="519"/>
      <c r="U17" s="538">
        <v>14.6</v>
      </c>
      <c r="V17" s="538"/>
      <c r="W17" s="538"/>
      <c r="X17" s="537">
        <v>0.86</v>
      </c>
      <c r="Y17" s="537"/>
      <c r="Z17" s="537"/>
      <c r="AA17" s="172" t="s">
        <v>258</v>
      </c>
      <c r="AB17">
        <v>314</v>
      </c>
      <c r="AC17">
        <v>314</v>
      </c>
    </row>
    <row r="18" spans="2:29" ht="32.4">
      <c r="B18" s="162">
        <v>44971</v>
      </c>
      <c r="C18" s="519">
        <v>2302013</v>
      </c>
      <c r="D18" s="519"/>
      <c r="E18" s="519"/>
      <c r="F18" s="535" t="s">
        <v>257</v>
      </c>
      <c r="G18" s="535"/>
      <c r="H18" s="535"/>
      <c r="I18" s="536" t="s">
        <v>246</v>
      </c>
      <c r="J18" s="536"/>
      <c r="K18" s="536"/>
      <c r="N18" s="172">
        <v>44970</v>
      </c>
      <c r="O18" s="519">
        <v>2302010</v>
      </c>
      <c r="P18" s="519"/>
      <c r="Q18" s="519"/>
      <c r="R18" s="519">
        <v>95.34</v>
      </c>
      <c r="S18" s="519"/>
      <c r="T18" s="519"/>
      <c r="U18" s="519">
        <v>3.59</v>
      </c>
      <c r="V18" s="519"/>
      <c r="W18" s="519"/>
      <c r="X18" s="519">
        <v>0.86499999999999999</v>
      </c>
      <c r="Y18" s="519"/>
      <c r="Z18" s="519"/>
      <c r="AA18" s="172" t="s">
        <v>259</v>
      </c>
    </row>
    <row r="19" spans="2:29" ht="32.4">
      <c r="B19" s="162">
        <v>44972</v>
      </c>
      <c r="C19" s="519">
        <v>2302014</v>
      </c>
      <c r="D19" s="519"/>
      <c r="E19" s="519"/>
      <c r="F19" s="535" t="s">
        <v>257</v>
      </c>
      <c r="G19" s="535"/>
      <c r="H19" s="535"/>
      <c r="I19" s="536" t="s">
        <v>246</v>
      </c>
      <c r="J19" s="536"/>
      <c r="K19" s="536"/>
      <c r="N19" s="160" t="s">
        <v>260</v>
      </c>
    </row>
    <row r="21" spans="2:29">
      <c r="C21" s="532"/>
      <c r="D21" s="532"/>
      <c r="E21" s="532"/>
      <c r="F21" s="532"/>
      <c r="G21" s="532"/>
      <c r="H21" s="532"/>
      <c r="I21" s="532"/>
      <c r="J21" s="532"/>
      <c r="K21" s="532"/>
      <c r="L21" s="532"/>
      <c r="M21" s="532"/>
      <c r="N21" s="532"/>
    </row>
    <row r="22" spans="2:29">
      <c r="C22" s="532"/>
      <c r="D22" s="532"/>
      <c r="E22" s="532"/>
      <c r="F22" s="532"/>
      <c r="G22" s="532"/>
      <c r="H22" s="532"/>
      <c r="I22" s="532"/>
      <c r="J22" s="532"/>
      <c r="K22" s="532"/>
      <c r="L22" s="532"/>
      <c r="M22" s="532"/>
      <c r="N22" s="532"/>
    </row>
    <row r="23" spans="2:29" ht="36.6">
      <c r="B23" s="173" t="s">
        <v>261</v>
      </c>
      <c r="C23" s="174"/>
      <c r="D23" s="174"/>
      <c r="E23" s="174"/>
      <c r="H23" s="175"/>
      <c r="K23" s="32"/>
      <c r="L23" t="s">
        <v>240</v>
      </c>
    </row>
    <row r="24" spans="2:29" ht="49.2" customHeight="1" thickBot="1">
      <c r="B24" s="158" t="s">
        <v>241</v>
      </c>
      <c r="C24" s="533" t="s">
        <v>242</v>
      </c>
      <c r="D24" s="533"/>
      <c r="E24" s="533"/>
      <c r="F24" s="533" t="s">
        <v>262</v>
      </c>
      <c r="G24" s="533"/>
      <c r="H24" s="533"/>
      <c r="I24" s="534" t="s">
        <v>263</v>
      </c>
      <c r="J24" s="534"/>
      <c r="K24" s="534"/>
      <c r="L24" s="526" t="s">
        <v>264</v>
      </c>
      <c r="M24" s="527"/>
      <c r="N24" s="527"/>
      <c r="O24" s="526" t="s">
        <v>265</v>
      </c>
      <c r="P24" s="527"/>
      <c r="Q24" s="528"/>
      <c r="R24" s="176" t="s">
        <v>266</v>
      </c>
      <c r="S24" s="529" t="s">
        <v>267</v>
      </c>
      <c r="T24" s="529"/>
      <c r="U24" s="529"/>
      <c r="V24" s="529"/>
      <c r="W24" s="555" t="s">
        <v>289</v>
      </c>
      <c r="X24" s="555"/>
      <c r="Y24" s="555"/>
      <c r="Z24" s="555"/>
      <c r="AA24" s="553" t="s">
        <v>291</v>
      </c>
      <c r="AB24" s="554"/>
    </row>
    <row r="25" spans="2:29" ht="33" thickTop="1">
      <c r="B25" s="159">
        <v>44958</v>
      </c>
      <c r="C25" s="530">
        <v>2302001</v>
      </c>
      <c r="D25" s="530"/>
      <c r="E25" s="530"/>
      <c r="F25" s="524" t="s">
        <v>268</v>
      </c>
      <c r="G25" s="524"/>
      <c r="H25" s="524"/>
      <c r="I25" s="524">
        <v>2155</v>
      </c>
      <c r="J25" s="524"/>
      <c r="K25" s="524"/>
      <c r="L25" s="524">
        <v>0</v>
      </c>
      <c r="M25" s="524"/>
      <c r="N25" s="524"/>
      <c r="O25" s="524">
        <f>SUM(I25:N25)</f>
        <v>2155</v>
      </c>
      <c r="P25" s="524"/>
      <c r="Q25" s="531"/>
      <c r="R25" s="177"/>
      <c r="S25" s="524"/>
      <c r="T25" s="524"/>
      <c r="U25" s="524"/>
      <c r="V25" s="524"/>
      <c r="W25" s="551"/>
      <c r="X25" s="551"/>
      <c r="Y25" s="551"/>
      <c r="Z25" s="551"/>
    </row>
    <row r="26" spans="2:29" ht="32.4">
      <c r="B26" s="178">
        <v>44959</v>
      </c>
      <c r="C26" s="519">
        <v>2302002</v>
      </c>
      <c r="D26" s="519"/>
      <c r="E26" s="519"/>
      <c r="F26" s="524" t="s">
        <v>268</v>
      </c>
      <c r="G26" s="524"/>
      <c r="H26" s="524"/>
      <c r="I26" s="521">
        <v>2155</v>
      </c>
      <c r="J26" s="521"/>
      <c r="K26" s="521"/>
      <c r="L26" s="521">
        <v>0</v>
      </c>
      <c r="M26" s="521"/>
      <c r="N26" s="521"/>
      <c r="O26" s="521">
        <f t="shared" ref="O26:O38" si="0">SUM(I26:N26)</f>
        <v>2155</v>
      </c>
      <c r="P26" s="521"/>
      <c r="Q26" s="522"/>
      <c r="R26" s="179" t="s">
        <v>255</v>
      </c>
      <c r="S26" s="520" t="s">
        <v>269</v>
      </c>
      <c r="T26" s="525"/>
      <c r="U26" s="525"/>
      <c r="V26" s="525"/>
      <c r="W26" s="551"/>
      <c r="X26" s="551"/>
      <c r="Y26" s="551"/>
      <c r="Z26" s="551"/>
    </row>
    <row r="27" spans="2:29" ht="32.4">
      <c r="B27" s="162">
        <v>44960</v>
      </c>
      <c r="C27" s="519">
        <v>2302003</v>
      </c>
      <c r="D27" s="519"/>
      <c r="E27" s="519"/>
      <c r="F27" s="524" t="s">
        <v>268</v>
      </c>
      <c r="G27" s="524"/>
      <c r="H27" s="524"/>
      <c r="I27" s="521">
        <v>2155</v>
      </c>
      <c r="J27" s="521"/>
      <c r="K27" s="521"/>
      <c r="L27" s="520">
        <v>0</v>
      </c>
      <c r="M27" s="520"/>
      <c r="N27" s="520"/>
      <c r="O27" s="521">
        <f t="shared" si="0"/>
        <v>2155</v>
      </c>
      <c r="P27" s="521"/>
      <c r="Q27" s="522"/>
      <c r="R27" s="179" t="s">
        <v>255</v>
      </c>
      <c r="S27" s="520" t="s">
        <v>269</v>
      </c>
      <c r="T27" s="525"/>
      <c r="U27" s="525"/>
      <c r="V27" s="525"/>
      <c r="W27" s="551"/>
      <c r="X27" s="551"/>
      <c r="Y27" s="551"/>
      <c r="Z27" s="551"/>
    </row>
    <row r="28" spans="2:29" ht="32.4">
      <c r="B28" s="162">
        <v>44961</v>
      </c>
      <c r="C28" s="519">
        <v>2302004</v>
      </c>
      <c r="D28" s="519"/>
      <c r="E28" s="519"/>
      <c r="F28" s="524" t="s">
        <v>268</v>
      </c>
      <c r="G28" s="524"/>
      <c r="H28" s="524"/>
      <c r="I28" s="521">
        <v>2107</v>
      </c>
      <c r="J28" s="521"/>
      <c r="K28" s="521"/>
      <c r="L28" s="520">
        <v>0</v>
      </c>
      <c r="M28" s="520"/>
      <c r="N28" s="520"/>
      <c r="O28" s="521">
        <f t="shared" si="0"/>
        <v>2107</v>
      </c>
      <c r="P28" s="521"/>
      <c r="Q28" s="522"/>
      <c r="R28" s="179" t="s">
        <v>255</v>
      </c>
      <c r="S28" s="525" t="s">
        <v>270</v>
      </c>
      <c r="T28" s="525"/>
      <c r="U28" s="525"/>
      <c r="V28" s="525"/>
      <c r="W28" s="551"/>
      <c r="X28" s="551"/>
      <c r="Y28" s="551"/>
      <c r="Z28" s="551"/>
    </row>
    <row r="29" spans="2:29" ht="32.4">
      <c r="B29" s="162">
        <v>44964</v>
      </c>
      <c r="C29" s="519">
        <v>2302005</v>
      </c>
      <c r="D29" s="519"/>
      <c r="E29" s="519"/>
      <c r="F29" s="520" t="s">
        <v>256</v>
      </c>
      <c r="G29" s="520"/>
      <c r="H29" s="520"/>
      <c r="I29" s="521">
        <v>1853</v>
      </c>
      <c r="J29" s="521"/>
      <c r="K29" s="521"/>
      <c r="L29" s="521">
        <v>301</v>
      </c>
      <c r="M29" s="521"/>
      <c r="N29" s="521"/>
      <c r="O29" s="521">
        <f t="shared" si="0"/>
        <v>2154</v>
      </c>
      <c r="P29" s="521"/>
      <c r="Q29" s="522"/>
      <c r="R29" s="180"/>
      <c r="S29" s="521"/>
      <c r="T29" s="521"/>
      <c r="U29" s="521"/>
      <c r="V29" s="521"/>
      <c r="W29" s="551"/>
      <c r="X29" s="551"/>
      <c r="Y29" s="551"/>
      <c r="Z29" s="551"/>
    </row>
    <row r="30" spans="2:29" ht="32.4">
      <c r="B30" s="162">
        <v>44965</v>
      </c>
      <c r="C30" s="519">
        <v>2302006</v>
      </c>
      <c r="D30" s="519"/>
      <c r="E30" s="519"/>
      <c r="F30" s="520" t="s">
        <v>256</v>
      </c>
      <c r="G30" s="520"/>
      <c r="H30" s="520"/>
      <c r="I30" s="521">
        <v>1854</v>
      </c>
      <c r="J30" s="521"/>
      <c r="K30" s="521"/>
      <c r="L30" s="521">
        <v>301</v>
      </c>
      <c r="M30" s="521"/>
      <c r="N30" s="521"/>
      <c r="O30" s="521">
        <f t="shared" si="0"/>
        <v>2155</v>
      </c>
      <c r="P30" s="521"/>
      <c r="Q30" s="522"/>
      <c r="R30" s="180"/>
      <c r="S30" s="521"/>
      <c r="T30" s="521"/>
      <c r="U30" s="521"/>
      <c r="V30" s="521"/>
      <c r="W30" s="551"/>
      <c r="X30" s="551"/>
      <c r="Y30" s="551"/>
      <c r="Z30" s="551"/>
    </row>
    <row r="31" spans="2:29" ht="32.4">
      <c r="B31" s="178">
        <v>44966</v>
      </c>
      <c r="C31" s="519">
        <v>2302007</v>
      </c>
      <c r="D31" s="519"/>
      <c r="E31" s="519"/>
      <c r="F31" s="520" t="s">
        <v>258</v>
      </c>
      <c r="G31" s="520"/>
      <c r="H31" s="520"/>
      <c r="I31" s="521">
        <v>1821</v>
      </c>
      <c r="J31" s="521"/>
      <c r="K31" s="521"/>
      <c r="L31" s="521">
        <v>334</v>
      </c>
      <c r="M31" s="521"/>
      <c r="N31" s="521"/>
      <c r="O31" s="521">
        <f t="shared" si="0"/>
        <v>2155</v>
      </c>
      <c r="P31" s="521"/>
      <c r="Q31" s="522"/>
      <c r="R31" s="180"/>
      <c r="S31" s="521"/>
      <c r="T31" s="521"/>
      <c r="U31" s="521"/>
      <c r="V31" s="521"/>
      <c r="W31" s="551"/>
      <c r="X31" s="551"/>
      <c r="Y31" s="551"/>
      <c r="Z31" s="551"/>
    </row>
    <row r="32" spans="2:29" ht="32.4">
      <c r="B32" s="162">
        <v>44967</v>
      </c>
      <c r="C32" s="523">
        <v>2302008</v>
      </c>
      <c r="D32" s="523"/>
      <c r="E32" s="523"/>
      <c r="F32" s="520" t="s">
        <v>258</v>
      </c>
      <c r="G32" s="520"/>
      <c r="H32" s="520"/>
      <c r="I32" s="521">
        <v>1841</v>
      </c>
      <c r="J32" s="521"/>
      <c r="K32" s="521"/>
      <c r="L32" s="521">
        <v>314</v>
      </c>
      <c r="M32" s="521"/>
      <c r="N32" s="521"/>
      <c r="O32" s="521">
        <f t="shared" si="0"/>
        <v>2155</v>
      </c>
      <c r="P32" s="521"/>
      <c r="Q32" s="522"/>
      <c r="R32" s="180"/>
      <c r="S32" s="521"/>
      <c r="T32" s="521"/>
      <c r="U32" s="521"/>
      <c r="V32" s="521"/>
      <c r="W32" s="551"/>
      <c r="X32" s="551"/>
      <c r="Y32" s="551"/>
      <c r="Z32" s="551"/>
    </row>
    <row r="33" spans="2:26" ht="32.4">
      <c r="B33" s="162">
        <v>44968</v>
      </c>
      <c r="C33" s="519">
        <v>2302009</v>
      </c>
      <c r="D33" s="519"/>
      <c r="E33" s="519"/>
      <c r="F33" s="520" t="s">
        <v>258</v>
      </c>
      <c r="G33" s="520"/>
      <c r="H33" s="520"/>
      <c r="I33" s="521">
        <v>1806</v>
      </c>
      <c r="J33" s="521"/>
      <c r="K33" s="521"/>
      <c r="L33" s="521">
        <v>334</v>
      </c>
      <c r="M33" s="521"/>
      <c r="N33" s="521"/>
      <c r="O33" s="521">
        <f t="shared" si="0"/>
        <v>2140</v>
      </c>
      <c r="P33" s="521"/>
      <c r="Q33" s="522"/>
      <c r="R33" s="180"/>
      <c r="S33" s="521"/>
      <c r="T33" s="521"/>
      <c r="U33" s="521"/>
      <c r="V33" s="521"/>
      <c r="W33" s="551"/>
      <c r="X33" s="551"/>
      <c r="Y33" s="551"/>
      <c r="Z33" s="551"/>
    </row>
    <row r="34" spans="2:26" ht="32.4">
      <c r="B34" s="162">
        <v>44969</v>
      </c>
      <c r="C34" s="519">
        <v>2302010</v>
      </c>
      <c r="D34" s="519"/>
      <c r="E34" s="519"/>
      <c r="F34" s="520" t="s">
        <v>258</v>
      </c>
      <c r="G34" s="520"/>
      <c r="H34" s="520"/>
      <c r="I34" s="521">
        <v>1821</v>
      </c>
      <c r="J34" s="521"/>
      <c r="K34" s="521"/>
      <c r="L34" s="521">
        <v>334</v>
      </c>
      <c r="M34" s="521"/>
      <c r="N34" s="521"/>
      <c r="O34" s="521">
        <f t="shared" si="0"/>
        <v>2155</v>
      </c>
      <c r="P34" s="521"/>
      <c r="Q34" s="522"/>
      <c r="R34" s="180"/>
      <c r="S34" s="521"/>
      <c r="T34" s="521"/>
      <c r="U34" s="521"/>
      <c r="V34" s="521"/>
      <c r="W34" s="551"/>
      <c r="X34" s="551"/>
      <c r="Y34" s="551"/>
      <c r="Z34" s="551"/>
    </row>
    <row r="35" spans="2:26" ht="32.4">
      <c r="B35" s="178">
        <v>44970</v>
      </c>
      <c r="C35" s="523">
        <v>2302011</v>
      </c>
      <c r="D35" s="523"/>
      <c r="E35" s="523"/>
      <c r="F35" s="520" t="s">
        <v>258</v>
      </c>
      <c r="G35" s="520"/>
      <c r="H35" s="520"/>
      <c r="I35" s="521">
        <v>1841</v>
      </c>
      <c r="J35" s="521"/>
      <c r="K35" s="521"/>
      <c r="L35" s="521">
        <v>314</v>
      </c>
      <c r="M35" s="521"/>
      <c r="N35" s="521"/>
      <c r="O35" s="521">
        <f>SUM(I35:N35)</f>
        <v>2155</v>
      </c>
      <c r="P35" s="521"/>
      <c r="Q35" s="522"/>
      <c r="R35" s="180"/>
      <c r="S35" s="521"/>
      <c r="T35" s="521"/>
      <c r="U35" s="521"/>
      <c r="V35" s="521"/>
      <c r="W35" s="552">
        <v>3.1080000000000001</v>
      </c>
      <c r="X35" s="552"/>
      <c r="Y35" s="552"/>
      <c r="Z35" s="552"/>
    </row>
    <row r="36" spans="2:26" ht="32.4">
      <c r="B36" s="162">
        <v>44970</v>
      </c>
      <c r="C36" s="519">
        <v>2302012</v>
      </c>
      <c r="D36" s="519"/>
      <c r="E36" s="519"/>
      <c r="F36" s="520" t="s">
        <v>256</v>
      </c>
      <c r="G36" s="520"/>
      <c r="H36" s="520"/>
      <c r="I36" s="521">
        <v>1849</v>
      </c>
      <c r="J36" s="521"/>
      <c r="K36" s="521"/>
      <c r="L36" s="521">
        <v>301</v>
      </c>
      <c r="M36" s="521"/>
      <c r="N36" s="521"/>
      <c r="O36" s="521">
        <f t="shared" si="0"/>
        <v>2150</v>
      </c>
      <c r="P36" s="521"/>
      <c r="Q36" s="522"/>
      <c r="R36" s="180"/>
      <c r="S36" s="521"/>
      <c r="T36" s="521"/>
      <c r="U36" s="521"/>
      <c r="V36" s="521"/>
      <c r="W36" s="551"/>
      <c r="X36" s="551"/>
      <c r="Y36" s="551"/>
      <c r="Z36" s="551"/>
    </row>
    <row r="37" spans="2:26" ht="32.4">
      <c r="B37" s="162">
        <v>44971</v>
      </c>
      <c r="C37" s="519">
        <v>2302013</v>
      </c>
      <c r="D37" s="519"/>
      <c r="E37" s="519"/>
      <c r="F37" s="520" t="s">
        <v>256</v>
      </c>
      <c r="G37" s="520"/>
      <c r="H37" s="520"/>
      <c r="I37" s="521">
        <v>1854</v>
      </c>
      <c r="J37" s="521"/>
      <c r="K37" s="521"/>
      <c r="L37" s="521">
        <v>301</v>
      </c>
      <c r="M37" s="521"/>
      <c r="N37" s="521"/>
      <c r="O37" s="521">
        <f t="shared" si="0"/>
        <v>2155</v>
      </c>
      <c r="P37" s="521"/>
      <c r="Q37" s="522"/>
      <c r="R37" s="180"/>
      <c r="S37" s="521"/>
      <c r="T37" s="521"/>
      <c r="U37" s="521"/>
      <c r="V37" s="521"/>
      <c r="W37" s="551"/>
      <c r="X37" s="551"/>
      <c r="Y37" s="551"/>
      <c r="Z37" s="551"/>
    </row>
    <row r="38" spans="2:26" ht="32.4">
      <c r="B38" s="162">
        <v>44972</v>
      </c>
      <c r="C38" s="519">
        <v>2302014</v>
      </c>
      <c r="D38" s="519"/>
      <c r="E38" s="519"/>
      <c r="F38" s="520" t="s">
        <v>259</v>
      </c>
      <c r="G38" s="520"/>
      <c r="H38" s="520"/>
      <c r="I38" s="521">
        <v>1928</v>
      </c>
      <c r="J38" s="521"/>
      <c r="K38" s="521"/>
      <c r="L38" s="521">
        <v>227</v>
      </c>
      <c r="M38" s="521"/>
      <c r="N38" s="521"/>
      <c r="O38" s="521">
        <f t="shared" si="0"/>
        <v>2155</v>
      </c>
      <c r="P38" s="521"/>
      <c r="Q38" s="522"/>
      <c r="R38" s="180"/>
      <c r="S38" s="521"/>
      <c r="T38" s="521"/>
      <c r="U38" s="521"/>
      <c r="V38" s="521"/>
      <c r="W38" s="551"/>
      <c r="X38" s="551"/>
      <c r="Y38" s="551"/>
      <c r="Z38" s="551"/>
    </row>
    <row r="39" spans="2:26" ht="32.4">
      <c r="B39" s="181"/>
      <c r="C39" s="518"/>
      <c r="D39" s="518"/>
      <c r="E39" s="518"/>
      <c r="F39" s="235" t="s">
        <v>369</v>
      </c>
    </row>
    <row r="40" spans="2:26" ht="35.4">
      <c r="B40" s="156"/>
      <c r="C40" s="157"/>
      <c r="D40" s="157"/>
      <c r="E40" s="157"/>
    </row>
    <row r="41" spans="2:26" ht="50.4" customHeight="1">
      <c r="B41" s="163"/>
      <c r="C41" s="163" t="s">
        <v>271</v>
      </c>
      <c r="D41" s="161"/>
      <c r="E41" s="161"/>
      <c r="F41" s="164"/>
      <c r="G41" s="164"/>
      <c r="H41" s="164"/>
      <c r="I41" s="182"/>
      <c r="J41" s="163"/>
      <c r="K41" s="163"/>
      <c r="L41" s="182"/>
      <c r="M41" s="163"/>
      <c r="N41" s="163"/>
      <c r="O41" s="183"/>
      <c r="P41" s="184"/>
      <c r="Q41" s="184"/>
    </row>
    <row r="42" spans="2:26" ht="32.4">
      <c r="B42" s="185" t="s">
        <v>272</v>
      </c>
      <c r="C42" s="186" t="s">
        <v>273</v>
      </c>
      <c r="D42" s="157"/>
      <c r="E42" s="157"/>
      <c r="F42" s="187"/>
      <c r="G42" s="187"/>
      <c r="H42" s="187"/>
      <c r="I42" s="187"/>
      <c r="J42" s="187"/>
      <c r="K42" s="187"/>
      <c r="L42" s="185"/>
      <c r="M42" s="185"/>
      <c r="N42" s="186"/>
      <c r="O42" s="185"/>
      <c r="P42" s="185"/>
      <c r="Q42" s="185"/>
    </row>
    <row r="43" spans="2:26" ht="32.4">
      <c r="B43" s="185"/>
      <c r="C43" s="163" t="s">
        <v>274</v>
      </c>
      <c r="D43" s="157"/>
      <c r="E43" s="157"/>
      <c r="F43" s="187"/>
      <c r="G43" s="187"/>
      <c r="H43" s="187"/>
      <c r="I43" s="187"/>
      <c r="J43" s="187"/>
      <c r="K43" s="187"/>
      <c r="L43" s="185"/>
      <c r="M43" s="185"/>
      <c r="N43" s="163"/>
      <c r="O43" s="185"/>
      <c r="P43" s="185"/>
      <c r="Q43" s="185"/>
    </row>
    <row r="44" spans="2:26" ht="32.4">
      <c r="B44" s="185"/>
      <c r="C44" s="163" t="s">
        <v>275</v>
      </c>
      <c r="D44" s="157"/>
      <c r="E44" s="157"/>
      <c r="F44" s="187"/>
      <c r="G44" s="187"/>
      <c r="H44" s="187"/>
      <c r="I44" s="187"/>
      <c r="J44" s="187"/>
      <c r="K44" s="187"/>
      <c r="L44" s="185"/>
      <c r="M44" s="185"/>
      <c r="N44" s="163"/>
      <c r="O44" s="185"/>
      <c r="P44" s="185"/>
      <c r="Q44" s="185"/>
    </row>
    <row r="45" spans="2:26" ht="32.4">
      <c r="B45" s="185"/>
      <c r="C45" s="163" t="s">
        <v>276</v>
      </c>
      <c r="D45" s="157"/>
      <c r="E45" s="157"/>
      <c r="F45" s="187"/>
      <c r="G45" s="187"/>
      <c r="H45" s="187"/>
      <c r="I45" s="187"/>
      <c r="J45" s="187"/>
      <c r="K45" s="187"/>
      <c r="L45" s="185"/>
      <c r="M45" s="185"/>
      <c r="N45" s="163"/>
      <c r="O45" s="185"/>
      <c r="P45" s="185"/>
      <c r="Q45" s="185"/>
    </row>
    <row r="46" spans="2:26" ht="32.4">
      <c r="B46" s="185"/>
      <c r="C46" s="163" t="s">
        <v>277</v>
      </c>
      <c r="D46" s="157"/>
      <c r="E46" s="157"/>
      <c r="F46" s="187"/>
      <c r="G46" s="187"/>
      <c r="H46" s="187"/>
      <c r="I46" s="187"/>
      <c r="J46" s="187"/>
      <c r="K46" s="187"/>
      <c r="L46" s="185"/>
      <c r="M46" s="185"/>
      <c r="N46" s="163"/>
      <c r="O46" s="185"/>
      <c r="P46" s="185"/>
      <c r="Q46" s="185"/>
    </row>
    <row r="47" spans="2:26" ht="32.4">
      <c r="B47" s="185"/>
      <c r="C47" s="163" t="s">
        <v>278</v>
      </c>
      <c r="D47" s="157"/>
      <c r="E47" s="157"/>
      <c r="F47" s="187"/>
      <c r="G47" s="187"/>
      <c r="H47" s="187"/>
      <c r="I47" s="187"/>
      <c r="J47" s="187"/>
      <c r="K47" s="187"/>
      <c r="L47" s="185"/>
      <c r="M47" s="185"/>
      <c r="N47" s="163"/>
      <c r="O47" s="185"/>
      <c r="P47" s="185"/>
      <c r="Q47" s="185"/>
    </row>
    <row r="48" spans="2:26" ht="32.4">
      <c r="B48" s="185"/>
      <c r="C48" s="186" t="s">
        <v>279</v>
      </c>
      <c r="D48" s="157"/>
      <c r="E48" s="157"/>
      <c r="F48" s="187"/>
      <c r="G48" s="187"/>
      <c r="H48" s="187"/>
      <c r="I48" s="187"/>
      <c r="J48" s="187"/>
      <c r="K48" s="187"/>
      <c r="L48" s="185"/>
      <c r="M48" s="185"/>
      <c r="N48" s="186"/>
      <c r="O48" s="185"/>
      <c r="P48" s="185"/>
      <c r="Q48" s="185"/>
    </row>
    <row r="49" spans="2:18" ht="32.4">
      <c r="B49" s="185"/>
      <c r="C49" s="163"/>
      <c r="D49" s="157"/>
      <c r="E49" s="157"/>
      <c r="F49" s="187"/>
      <c r="G49" s="187"/>
      <c r="H49" s="187"/>
      <c r="I49" s="187"/>
      <c r="J49" s="187"/>
      <c r="K49" s="187"/>
      <c r="L49" s="185"/>
      <c r="M49" s="185"/>
      <c r="N49" s="163"/>
      <c r="O49" s="185"/>
      <c r="P49" s="185"/>
      <c r="Q49" s="185"/>
    </row>
    <row r="50" spans="2:18" ht="32.4">
      <c r="B50" s="185" t="s">
        <v>280</v>
      </c>
      <c r="C50" s="188" t="s">
        <v>281</v>
      </c>
      <c r="D50" s="157"/>
      <c r="E50" s="157"/>
      <c r="F50" s="187"/>
      <c r="G50" s="187"/>
      <c r="H50" s="187"/>
      <c r="I50" s="187"/>
      <c r="J50" s="187"/>
      <c r="K50" s="187"/>
      <c r="L50" s="185"/>
      <c r="M50" s="185"/>
      <c r="N50" s="188"/>
      <c r="O50" s="185"/>
      <c r="P50" s="185"/>
      <c r="Q50" s="185"/>
    </row>
    <row r="51" spans="2:18" ht="32.4">
      <c r="B51" s="185"/>
      <c r="C51" s="163" t="s">
        <v>282</v>
      </c>
      <c r="D51" s="157"/>
      <c r="E51" s="157"/>
      <c r="F51" s="187"/>
      <c r="G51" s="187"/>
      <c r="H51" s="187"/>
      <c r="I51" s="187"/>
      <c r="J51" s="187"/>
      <c r="K51" s="187"/>
      <c r="L51" s="185"/>
      <c r="M51" s="185"/>
      <c r="N51" s="163"/>
      <c r="O51" s="185"/>
      <c r="P51" s="185"/>
      <c r="Q51" s="185"/>
    </row>
    <row r="52" spans="2:18" ht="32.4">
      <c r="B52" s="185"/>
      <c r="C52" s="163" t="s">
        <v>283</v>
      </c>
      <c r="D52" s="157"/>
      <c r="E52" s="157"/>
      <c r="F52" s="187"/>
      <c r="G52" s="187"/>
      <c r="H52" s="187"/>
      <c r="I52" s="187"/>
      <c r="J52" s="187"/>
      <c r="K52" s="187"/>
      <c r="L52" s="185"/>
      <c r="M52" s="185"/>
      <c r="N52" s="163"/>
      <c r="O52" s="185"/>
      <c r="P52" s="185"/>
      <c r="Q52" s="185"/>
    </row>
    <row r="53" spans="2:18" ht="32.4">
      <c r="B53" s="185"/>
      <c r="C53" s="186" t="s">
        <v>284</v>
      </c>
      <c r="D53" s="157"/>
      <c r="E53" s="157"/>
      <c r="F53" s="187"/>
      <c r="G53" s="187"/>
      <c r="H53" s="187"/>
      <c r="I53" s="187"/>
      <c r="J53" s="187"/>
      <c r="K53" s="187"/>
      <c r="L53" s="185"/>
      <c r="M53" s="185"/>
      <c r="N53" s="186"/>
      <c r="O53" s="185"/>
      <c r="P53" s="185"/>
      <c r="Q53" s="185"/>
    </row>
    <row r="54" spans="2:18" ht="32.4">
      <c r="B54" s="185"/>
      <c r="C54" s="163"/>
      <c r="D54" s="157"/>
      <c r="E54" s="157"/>
      <c r="F54" s="187"/>
      <c r="G54" s="187"/>
      <c r="H54" s="187"/>
      <c r="I54" s="187"/>
      <c r="J54" s="187"/>
      <c r="K54" s="187"/>
      <c r="L54" s="185"/>
      <c r="M54" s="185"/>
      <c r="N54" s="163"/>
      <c r="O54" s="185"/>
      <c r="P54" s="185"/>
      <c r="Q54" s="185"/>
    </row>
    <row r="55" spans="2:18" ht="32.4">
      <c r="B55" s="185" t="s">
        <v>285</v>
      </c>
      <c r="C55" s="163" t="s">
        <v>286</v>
      </c>
      <c r="D55" s="157"/>
      <c r="E55" s="157"/>
      <c r="F55" s="187"/>
      <c r="G55" s="187"/>
      <c r="H55" s="187"/>
      <c r="I55" s="187"/>
      <c r="J55" s="187"/>
      <c r="K55" s="187"/>
      <c r="L55" s="185"/>
      <c r="M55" s="185"/>
      <c r="N55" s="163"/>
      <c r="O55" s="185"/>
      <c r="P55" s="185"/>
      <c r="Q55" s="185"/>
    </row>
    <row r="56" spans="2:18" ht="32.4" customHeight="1">
      <c r="B56"/>
      <c r="C56" s="163" t="s">
        <v>287</v>
      </c>
      <c r="N56" s="163"/>
    </row>
    <row r="58" spans="2:18" ht="22.2">
      <c r="C58" s="163" t="s">
        <v>288</v>
      </c>
    </row>
    <row r="59" spans="2:18">
      <c r="C59" s="189"/>
      <c r="D59" s="189"/>
      <c r="E59" s="189"/>
      <c r="F59" s="189"/>
      <c r="G59" s="189"/>
      <c r="H59" s="189"/>
      <c r="I59" s="189"/>
      <c r="J59" s="189"/>
      <c r="K59" s="189"/>
      <c r="L59" s="189"/>
      <c r="M59" s="189"/>
      <c r="N59" s="189"/>
      <c r="O59" s="189"/>
      <c r="P59" s="189"/>
      <c r="Q59" s="189"/>
      <c r="R59" s="190"/>
    </row>
    <row r="60" spans="2:18">
      <c r="C60" s="189"/>
      <c r="D60" s="189"/>
      <c r="E60" s="189"/>
      <c r="F60" s="189"/>
      <c r="G60" s="189"/>
      <c r="H60" s="189"/>
      <c r="I60" s="189"/>
      <c r="J60" s="189"/>
      <c r="K60" s="189"/>
      <c r="L60" s="189"/>
      <c r="M60" s="189"/>
      <c r="N60" s="189"/>
      <c r="O60" s="189"/>
      <c r="P60" s="189"/>
      <c r="Q60" s="189"/>
      <c r="R60" s="190"/>
    </row>
    <row r="61" spans="2:18">
      <c r="C61" s="189"/>
      <c r="D61" s="189"/>
      <c r="E61" s="189"/>
      <c r="F61" s="189"/>
      <c r="G61" s="189"/>
      <c r="H61" s="189"/>
      <c r="I61" s="189"/>
      <c r="J61" s="189"/>
      <c r="K61" s="189"/>
      <c r="L61" s="189"/>
      <c r="M61" s="189"/>
      <c r="N61" s="189"/>
      <c r="O61" s="189"/>
      <c r="P61" s="189"/>
      <c r="Q61" s="189"/>
      <c r="R61" s="190"/>
    </row>
    <row r="62" spans="2:18">
      <c r="C62" s="189"/>
      <c r="D62" s="189"/>
      <c r="E62" s="189"/>
      <c r="F62" s="189"/>
      <c r="G62" s="189"/>
      <c r="H62" s="189"/>
      <c r="I62" s="189"/>
      <c r="J62" s="189"/>
      <c r="K62" s="189"/>
      <c r="L62" s="189"/>
      <c r="M62" s="189"/>
      <c r="N62" s="189"/>
      <c r="O62" s="189"/>
      <c r="P62" s="189"/>
      <c r="Q62" s="189"/>
      <c r="R62" s="190"/>
    </row>
    <row r="63" spans="2:18">
      <c r="C63" s="189"/>
      <c r="D63" s="189"/>
      <c r="E63" s="189"/>
      <c r="F63" s="189"/>
      <c r="G63" s="189"/>
      <c r="H63" s="189"/>
      <c r="I63" s="189"/>
      <c r="J63" s="189"/>
      <c r="K63" s="189"/>
      <c r="L63" s="189"/>
      <c r="M63" s="189"/>
      <c r="N63" s="189"/>
      <c r="O63" s="189"/>
      <c r="P63" s="189"/>
      <c r="Q63" s="189"/>
      <c r="R63" s="190"/>
    </row>
  </sheetData>
  <mergeCells count="180">
    <mergeCell ref="W33:Z33"/>
    <mergeCell ref="W34:Z34"/>
    <mergeCell ref="W35:Z35"/>
    <mergeCell ref="W36:Z36"/>
    <mergeCell ref="W37:Z37"/>
    <mergeCell ref="W38:Z38"/>
    <mergeCell ref="AA24:AB24"/>
    <mergeCell ref="W24:Z24"/>
    <mergeCell ref="W25:Z25"/>
    <mergeCell ref="W26:Z26"/>
    <mergeCell ref="W27:Z27"/>
    <mergeCell ref="W28:Z28"/>
    <mergeCell ref="W29:Z29"/>
    <mergeCell ref="W30:Z30"/>
    <mergeCell ref="W31:Z31"/>
    <mergeCell ref="W32:Z32"/>
    <mergeCell ref="C5:E5"/>
    <mergeCell ref="F5:H5"/>
    <mergeCell ref="I5:K5"/>
    <mergeCell ref="C6:E6"/>
    <mergeCell ref="F6:H6"/>
    <mergeCell ref="I6:K6"/>
    <mergeCell ref="C9:E9"/>
    <mergeCell ref="F9:H9"/>
    <mergeCell ref="I9:K9"/>
    <mergeCell ref="C10:E10"/>
    <mergeCell ref="F10:H10"/>
    <mergeCell ref="I10:K10"/>
    <mergeCell ref="C7:E7"/>
    <mergeCell ref="F7:H7"/>
    <mergeCell ref="I7:K7"/>
    <mergeCell ref="C8:E8"/>
    <mergeCell ref="F8:H8"/>
    <mergeCell ref="I8:K8"/>
    <mergeCell ref="C13:E13"/>
    <mergeCell ref="F13:H13"/>
    <mergeCell ref="I13:K13"/>
    <mergeCell ref="C14:E14"/>
    <mergeCell ref="F14:H14"/>
    <mergeCell ref="I14:K14"/>
    <mergeCell ref="C11:E11"/>
    <mergeCell ref="F11:H11"/>
    <mergeCell ref="I11:K11"/>
    <mergeCell ref="C12:E12"/>
    <mergeCell ref="F12:H12"/>
    <mergeCell ref="I12:K12"/>
    <mergeCell ref="X15:Z15"/>
    <mergeCell ref="C16:E16"/>
    <mergeCell ref="F16:H16"/>
    <mergeCell ref="I16:K16"/>
    <mergeCell ref="O16:Q16"/>
    <mergeCell ref="R16:T16"/>
    <mergeCell ref="U16:W16"/>
    <mergeCell ref="X16:Z16"/>
    <mergeCell ref="O14:Q14"/>
    <mergeCell ref="R14:T14"/>
    <mergeCell ref="U14:W14"/>
    <mergeCell ref="X14:Z14"/>
    <mergeCell ref="C15:E15"/>
    <mergeCell ref="F15:H15"/>
    <mergeCell ref="I15:K15"/>
    <mergeCell ref="O15:Q15"/>
    <mergeCell ref="R15:T15"/>
    <mergeCell ref="U15:W15"/>
    <mergeCell ref="C19:E19"/>
    <mergeCell ref="F19:H19"/>
    <mergeCell ref="I19:K19"/>
    <mergeCell ref="C21:E21"/>
    <mergeCell ref="F21:H21"/>
    <mergeCell ref="I21:K21"/>
    <mergeCell ref="X17:Z17"/>
    <mergeCell ref="C18:E18"/>
    <mergeCell ref="F18:H18"/>
    <mergeCell ref="I18:K18"/>
    <mergeCell ref="O18:Q18"/>
    <mergeCell ref="R18:T18"/>
    <mergeCell ref="U18:W18"/>
    <mergeCell ref="X18:Z18"/>
    <mergeCell ref="C17:E17"/>
    <mergeCell ref="F17:H17"/>
    <mergeCell ref="I17:K17"/>
    <mergeCell ref="O17:Q17"/>
    <mergeCell ref="R17:T17"/>
    <mergeCell ref="U17:W17"/>
    <mergeCell ref="L21:N21"/>
    <mergeCell ref="C22:E22"/>
    <mergeCell ref="F22:H22"/>
    <mergeCell ref="I22:K22"/>
    <mergeCell ref="L22:N22"/>
    <mergeCell ref="C24:E24"/>
    <mergeCell ref="F24:H24"/>
    <mergeCell ref="I24:K24"/>
    <mergeCell ref="L24:N24"/>
    <mergeCell ref="C26:E26"/>
    <mergeCell ref="F26:H26"/>
    <mergeCell ref="I26:K26"/>
    <mergeCell ref="L26:N26"/>
    <mergeCell ref="O26:Q26"/>
    <mergeCell ref="S26:V26"/>
    <mergeCell ref="O24:Q24"/>
    <mergeCell ref="S24:V24"/>
    <mergeCell ref="C25:E25"/>
    <mergeCell ref="F25:H25"/>
    <mergeCell ref="I25:K25"/>
    <mergeCell ref="L25:N25"/>
    <mergeCell ref="O25:Q25"/>
    <mergeCell ref="S25:V25"/>
    <mergeCell ref="C28:E28"/>
    <mergeCell ref="F28:H28"/>
    <mergeCell ref="I28:K28"/>
    <mergeCell ref="L28:N28"/>
    <mergeCell ref="O28:Q28"/>
    <mergeCell ref="S28:V28"/>
    <mergeCell ref="C27:E27"/>
    <mergeCell ref="F27:H27"/>
    <mergeCell ref="I27:K27"/>
    <mergeCell ref="L27:N27"/>
    <mergeCell ref="O27:Q27"/>
    <mergeCell ref="S27:V27"/>
    <mergeCell ref="C30:E30"/>
    <mergeCell ref="F30:H30"/>
    <mergeCell ref="I30:K30"/>
    <mergeCell ref="L30:N30"/>
    <mergeCell ref="O30:Q30"/>
    <mergeCell ref="S30:V30"/>
    <mergeCell ref="C29:E29"/>
    <mergeCell ref="F29:H29"/>
    <mergeCell ref="I29:K29"/>
    <mergeCell ref="L29:N29"/>
    <mergeCell ref="O29:Q29"/>
    <mergeCell ref="S29:V29"/>
    <mergeCell ref="C32:E32"/>
    <mergeCell ref="F32:H32"/>
    <mergeCell ref="I32:K32"/>
    <mergeCell ref="L32:N32"/>
    <mergeCell ref="O32:Q32"/>
    <mergeCell ref="S32:V32"/>
    <mergeCell ref="C31:E31"/>
    <mergeCell ref="F31:H31"/>
    <mergeCell ref="I31:K31"/>
    <mergeCell ref="L31:N31"/>
    <mergeCell ref="O31:Q31"/>
    <mergeCell ref="S31:V31"/>
    <mergeCell ref="C34:E34"/>
    <mergeCell ref="F34:H34"/>
    <mergeCell ref="I34:K34"/>
    <mergeCell ref="L34:N34"/>
    <mergeCell ref="O34:Q34"/>
    <mergeCell ref="S34:V34"/>
    <mergeCell ref="C33:E33"/>
    <mergeCell ref="F33:H33"/>
    <mergeCell ref="I33:K33"/>
    <mergeCell ref="L33:N33"/>
    <mergeCell ref="O33:Q33"/>
    <mergeCell ref="S33:V33"/>
    <mergeCell ref="C36:E36"/>
    <mergeCell ref="F36:H36"/>
    <mergeCell ref="I36:K36"/>
    <mergeCell ref="L36:N36"/>
    <mergeCell ref="O36:Q36"/>
    <mergeCell ref="S36:V36"/>
    <mergeCell ref="C35:E35"/>
    <mergeCell ref="F35:H35"/>
    <mergeCell ref="I35:K35"/>
    <mergeCell ref="L35:N35"/>
    <mergeCell ref="O35:Q35"/>
    <mergeCell ref="S35:V35"/>
    <mergeCell ref="C39:E39"/>
    <mergeCell ref="C38:E38"/>
    <mergeCell ref="F38:H38"/>
    <mergeCell ref="I38:K38"/>
    <mergeCell ref="L38:N38"/>
    <mergeCell ref="O38:Q38"/>
    <mergeCell ref="S38:V38"/>
    <mergeCell ref="C37:E37"/>
    <mergeCell ref="F37:H37"/>
    <mergeCell ref="I37:K37"/>
    <mergeCell ref="L37:N37"/>
    <mergeCell ref="O37:Q37"/>
    <mergeCell ref="S37:V37"/>
  </mergeCells>
  <phoneticPr fontId="10"/>
  <pageMargins left="0.7" right="0.7" top="0.75" bottom="0.75" header="0.3" footer="0.3"/>
  <pageSetup paperSize="9" orientation="portrait" r:id="rId1"/>
  <drawing r:id="rId2"/>
  <legacy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C237E8-E2E5-4089-A78A-06B2685B444F}">
  <dimension ref="A1:K68"/>
  <sheetViews>
    <sheetView zoomScale="55" zoomScaleNormal="55" workbookViewId="0">
      <selection activeCell="O37" sqref="O37"/>
    </sheetView>
  </sheetViews>
  <sheetFormatPr defaultColWidth="8.69921875" defaultRowHeight="18"/>
  <cols>
    <col min="1" max="1" width="8.69921875" style="198"/>
    <col min="2" max="2" width="12" style="198" customWidth="1"/>
    <col min="3" max="3" width="20" style="198" customWidth="1"/>
    <col min="4" max="4" width="12.8984375" style="198" customWidth="1"/>
    <col min="5" max="5" width="20" style="198" customWidth="1"/>
    <col min="6" max="6" width="11.8984375" style="198" customWidth="1"/>
    <col min="7" max="7" width="16.5" style="198" customWidth="1"/>
    <col min="8" max="8" width="14.3984375" style="198" customWidth="1"/>
    <col min="9" max="9" width="14" style="198" customWidth="1"/>
    <col min="10" max="10" width="17.19921875" style="198" customWidth="1"/>
    <col min="11" max="16384" width="8.69921875" style="198"/>
  </cols>
  <sheetData>
    <row r="1" spans="1:11">
      <c r="A1" s="202" t="s">
        <v>317</v>
      </c>
      <c r="B1" s="202" t="s">
        <v>318</v>
      </c>
      <c r="C1" s="202" t="s">
        <v>319</v>
      </c>
      <c r="D1" s="202" t="s">
        <v>320</v>
      </c>
      <c r="E1" s="202" t="s">
        <v>321</v>
      </c>
      <c r="F1" s="202" t="s">
        <v>322</v>
      </c>
      <c r="G1" s="202" t="s">
        <v>323</v>
      </c>
      <c r="H1" s="202" t="s">
        <v>324</v>
      </c>
      <c r="I1" s="202" t="s">
        <v>325</v>
      </c>
      <c r="J1" s="202" t="s">
        <v>326</v>
      </c>
    </row>
    <row r="2" spans="1:11">
      <c r="A2" s="202">
        <v>2302014</v>
      </c>
      <c r="B2" s="202" t="s">
        <v>327</v>
      </c>
      <c r="C2" s="202" t="s">
        <v>327</v>
      </c>
      <c r="D2" s="202" t="s">
        <v>327</v>
      </c>
      <c r="E2" s="202" t="s">
        <v>327</v>
      </c>
      <c r="F2" s="202" t="s">
        <v>327</v>
      </c>
      <c r="G2" s="202" t="s">
        <v>327</v>
      </c>
      <c r="H2" s="202" t="s">
        <v>327</v>
      </c>
      <c r="I2" s="202" t="s">
        <v>327</v>
      </c>
      <c r="J2" s="202" t="s">
        <v>327</v>
      </c>
      <c r="K2" s="211" t="s">
        <v>327</v>
      </c>
    </row>
    <row r="3" spans="1:11">
      <c r="K3" s="198" t="s">
        <v>328</v>
      </c>
    </row>
    <row r="5" spans="1:11">
      <c r="B5" s="556"/>
      <c r="C5" s="556"/>
      <c r="D5" s="556"/>
      <c r="E5" s="556"/>
      <c r="F5" s="556"/>
      <c r="G5" s="556"/>
      <c r="H5" s="556"/>
      <c r="I5" s="556"/>
    </row>
    <row r="6" spans="1:11">
      <c r="B6" s="556"/>
      <c r="C6" s="556"/>
      <c r="D6" s="556"/>
      <c r="E6" s="556"/>
      <c r="F6" s="556"/>
      <c r="G6" s="556"/>
      <c r="H6" s="556"/>
      <c r="I6" s="556"/>
    </row>
    <row r="7" spans="1:11">
      <c r="B7" s="556"/>
      <c r="C7" s="556"/>
      <c r="D7" s="556"/>
      <c r="E7" s="556"/>
      <c r="F7" s="556"/>
      <c r="G7" s="556"/>
      <c r="H7" s="556"/>
      <c r="I7" s="556"/>
    </row>
    <row r="8" spans="1:11">
      <c r="B8" s="556"/>
      <c r="C8" s="556"/>
      <c r="D8" s="556"/>
      <c r="E8" s="556"/>
      <c r="F8" s="556"/>
      <c r="G8" s="556"/>
      <c r="H8" s="556"/>
      <c r="I8" s="556"/>
    </row>
    <row r="9" spans="1:11">
      <c r="B9" s="556"/>
      <c r="C9" s="556"/>
      <c r="D9" s="556"/>
      <c r="E9" s="556"/>
      <c r="F9" s="556"/>
      <c r="G9" s="556"/>
      <c r="H9" s="556"/>
      <c r="I9" s="556"/>
    </row>
    <row r="10" spans="1:11">
      <c r="B10" s="556"/>
      <c r="C10" s="556"/>
      <c r="D10" s="556"/>
      <c r="E10" s="556"/>
      <c r="F10" s="556"/>
      <c r="G10" s="556"/>
      <c r="H10" s="556"/>
      <c r="I10" s="556"/>
    </row>
    <row r="11" spans="1:11">
      <c r="B11" s="556"/>
      <c r="C11" s="556"/>
      <c r="D11" s="556"/>
      <c r="E11" s="556"/>
      <c r="F11" s="556"/>
      <c r="G11" s="556"/>
      <c r="H11" s="556"/>
      <c r="I11" s="556"/>
    </row>
    <row r="12" spans="1:11">
      <c r="B12" s="556"/>
      <c r="C12" s="556"/>
      <c r="D12" s="556"/>
      <c r="E12" s="556"/>
      <c r="F12" s="556"/>
      <c r="G12" s="556"/>
      <c r="H12" s="556"/>
      <c r="I12" s="556"/>
    </row>
    <row r="13" spans="1:11">
      <c r="B13" s="556"/>
      <c r="C13" s="556"/>
      <c r="D13" s="556"/>
      <c r="E13" s="556"/>
      <c r="F13" s="556"/>
      <c r="G13" s="556"/>
      <c r="H13" s="556"/>
      <c r="I13" s="556"/>
    </row>
    <row r="15" spans="1:11">
      <c r="B15" s="556"/>
      <c r="C15" s="556"/>
      <c r="D15" s="556"/>
      <c r="E15" s="556"/>
      <c r="F15" s="556"/>
      <c r="G15" s="556"/>
      <c r="H15" s="556"/>
      <c r="I15" s="556"/>
    </row>
    <row r="16" spans="1:11">
      <c r="B16" s="556"/>
      <c r="C16" s="556"/>
      <c r="D16" s="556"/>
      <c r="E16" s="556"/>
      <c r="F16" s="556"/>
      <c r="G16" s="556"/>
      <c r="H16" s="556"/>
      <c r="I16" s="556"/>
    </row>
    <row r="17" spans="2:9">
      <c r="B17" s="556"/>
      <c r="C17" s="556"/>
      <c r="D17" s="556"/>
      <c r="E17" s="556"/>
      <c r="F17" s="556"/>
      <c r="G17" s="556"/>
      <c r="H17" s="556"/>
      <c r="I17" s="556"/>
    </row>
    <row r="18" spans="2:9">
      <c r="B18" s="556"/>
      <c r="C18" s="556"/>
      <c r="D18" s="556"/>
      <c r="E18" s="556"/>
      <c r="F18" s="556"/>
      <c r="G18" s="556"/>
      <c r="H18" s="556"/>
      <c r="I18" s="556"/>
    </row>
    <row r="19" spans="2:9">
      <c r="B19" s="556"/>
      <c r="C19" s="556"/>
      <c r="D19" s="556"/>
      <c r="E19" s="556"/>
      <c r="F19" s="556"/>
      <c r="G19" s="556"/>
      <c r="H19" s="556"/>
      <c r="I19" s="556"/>
    </row>
    <row r="20" spans="2:9">
      <c r="B20" s="556"/>
      <c r="C20" s="556"/>
      <c r="D20" s="556"/>
      <c r="E20" s="556"/>
      <c r="F20" s="556"/>
      <c r="G20" s="556"/>
      <c r="H20" s="556"/>
      <c r="I20" s="556"/>
    </row>
    <row r="21" spans="2:9">
      <c r="B21" s="556"/>
      <c r="C21" s="556"/>
      <c r="D21" s="556"/>
      <c r="E21" s="556"/>
      <c r="F21" s="556"/>
      <c r="G21" s="556"/>
      <c r="H21" s="556"/>
      <c r="I21" s="556"/>
    </row>
    <row r="22" spans="2:9">
      <c r="B22" s="556"/>
      <c r="C22" s="556"/>
      <c r="D22" s="556"/>
      <c r="E22" s="556"/>
      <c r="F22" s="556"/>
      <c r="G22" s="556"/>
      <c r="H22" s="556"/>
      <c r="I22" s="556"/>
    </row>
    <row r="23" spans="2:9">
      <c r="B23" s="556"/>
      <c r="C23" s="556"/>
      <c r="D23" s="556"/>
      <c r="E23" s="556"/>
      <c r="F23" s="556"/>
      <c r="G23" s="556"/>
      <c r="H23" s="556"/>
      <c r="I23" s="556"/>
    </row>
    <row r="25" spans="2:9">
      <c r="B25" s="556"/>
      <c r="C25" s="556"/>
    </row>
    <row r="26" spans="2:9">
      <c r="B26" s="556"/>
      <c r="C26" s="556"/>
    </row>
    <row r="27" spans="2:9">
      <c r="B27" s="556"/>
      <c r="C27" s="556"/>
    </row>
    <row r="28" spans="2:9">
      <c r="B28" s="556"/>
      <c r="C28" s="556"/>
    </row>
    <row r="29" spans="2:9">
      <c r="B29" s="556"/>
      <c r="C29" s="556"/>
    </row>
    <row r="30" spans="2:9">
      <c r="B30" s="556"/>
      <c r="C30" s="556"/>
    </row>
    <row r="31" spans="2:9">
      <c r="B31" s="556"/>
      <c r="C31" s="556"/>
    </row>
    <row r="32" spans="2:9">
      <c r="B32" s="556"/>
      <c r="C32" s="556"/>
    </row>
    <row r="33" spans="2:10">
      <c r="B33" s="556"/>
      <c r="C33" s="556"/>
    </row>
    <row r="40" spans="2:10">
      <c r="C40" s="556"/>
      <c r="D40" s="556"/>
      <c r="E40" s="556"/>
      <c r="F40" s="556"/>
      <c r="G40" s="556"/>
      <c r="H40" s="556"/>
      <c r="I40" s="556"/>
      <c r="J40" s="556"/>
    </row>
    <row r="41" spans="2:10">
      <c r="C41" s="556"/>
      <c r="D41" s="556"/>
      <c r="E41" s="556"/>
      <c r="F41" s="556"/>
      <c r="G41" s="556"/>
      <c r="H41" s="556"/>
      <c r="I41" s="556"/>
      <c r="J41" s="556"/>
    </row>
    <row r="42" spans="2:10">
      <c r="C42" s="556"/>
      <c r="D42" s="556"/>
      <c r="E42" s="556"/>
      <c r="F42" s="556"/>
      <c r="G42" s="556"/>
      <c r="H42" s="556"/>
      <c r="I42" s="556"/>
      <c r="J42" s="556"/>
    </row>
    <row r="43" spans="2:10">
      <c r="C43" s="556"/>
      <c r="D43" s="556"/>
      <c r="E43" s="556"/>
      <c r="F43" s="556"/>
      <c r="G43" s="556"/>
      <c r="H43" s="556"/>
      <c r="I43" s="556"/>
      <c r="J43" s="556"/>
    </row>
    <row r="44" spans="2:10">
      <c r="C44" s="556"/>
      <c r="D44" s="556"/>
      <c r="E44" s="556"/>
      <c r="F44" s="556"/>
      <c r="G44" s="556"/>
      <c r="H44" s="556"/>
      <c r="I44" s="556"/>
      <c r="J44" s="556"/>
    </row>
    <row r="45" spans="2:10">
      <c r="C45" s="556"/>
      <c r="D45" s="556"/>
      <c r="E45" s="556"/>
      <c r="F45" s="556"/>
      <c r="G45" s="556"/>
      <c r="H45" s="556"/>
      <c r="I45" s="556"/>
      <c r="J45" s="556"/>
    </row>
    <row r="46" spans="2:10">
      <c r="C46" s="556"/>
      <c r="D46" s="556"/>
      <c r="E46" s="556"/>
      <c r="F46" s="556"/>
      <c r="G46" s="556"/>
      <c r="H46" s="556"/>
      <c r="I46" s="556"/>
      <c r="J46" s="556"/>
    </row>
    <row r="47" spans="2:10">
      <c r="C47" s="556"/>
      <c r="D47" s="556"/>
      <c r="E47" s="556"/>
      <c r="F47" s="556"/>
      <c r="G47" s="556"/>
      <c r="H47" s="556"/>
      <c r="I47" s="556"/>
      <c r="J47" s="556"/>
    </row>
    <row r="48" spans="2:10">
      <c r="C48" s="556"/>
      <c r="D48" s="556"/>
      <c r="E48" s="556"/>
      <c r="F48" s="556"/>
      <c r="G48" s="556"/>
      <c r="H48" s="556"/>
      <c r="I48" s="556"/>
      <c r="J48" s="556"/>
    </row>
    <row r="50" spans="3:10">
      <c r="C50" s="556"/>
      <c r="D50" s="556"/>
      <c r="E50" s="556"/>
      <c r="F50" s="556"/>
      <c r="G50" s="556"/>
      <c r="H50" s="556"/>
      <c r="I50" s="556"/>
      <c r="J50" s="556"/>
    </row>
    <row r="51" spans="3:10">
      <c r="C51" s="556"/>
      <c r="D51" s="556"/>
      <c r="E51" s="556"/>
      <c r="F51" s="556"/>
      <c r="G51" s="556"/>
      <c r="H51" s="556"/>
      <c r="I51" s="556"/>
      <c r="J51" s="556"/>
    </row>
    <row r="52" spans="3:10">
      <c r="C52" s="556"/>
      <c r="D52" s="556"/>
      <c r="E52" s="556"/>
      <c r="F52" s="556"/>
      <c r="G52" s="556"/>
      <c r="H52" s="556"/>
      <c r="I52" s="556"/>
      <c r="J52" s="556"/>
    </row>
    <row r="53" spans="3:10">
      <c r="C53" s="556"/>
      <c r="D53" s="556"/>
      <c r="E53" s="556"/>
      <c r="F53" s="556"/>
      <c r="G53" s="556"/>
      <c r="H53" s="556"/>
      <c r="I53" s="556"/>
      <c r="J53" s="556"/>
    </row>
    <row r="54" spans="3:10">
      <c r="C54" s="556"/>
      <c r="D54" s="556"/>
      <c r="E54" s="556"/>
      <c r="F54" s="556"/>
      <c r="G54" s="556"/>
      <c r="H54" s="556"/>
      <c r="I54" s="556"/>
      <c r="J54" s="556"/>
    </row>
    <row r="55" spans="3:10">
      <c r="C55" s="556"/>
      <c r="D55" s="556"/>
      <c r="E55" s="556"/>
      <c r="F55" s="556"/>
      <c r="G55" s="556"/>
      <c r="H55" s="556"/>
      <c r="I55" s="556"/>
      <c r="J55" s="556"/>
    </row>
    <row r="56" spans="3:10">
      <c r="C56" s="556"/>
      <c r="D56" s="556"/>
      <c r="E56" s="556"/>
      <c r="F56" s="556"/>
      <c r="G56" s="556"/>
      <c r="H56" s="556"/>
      <c r="I56" s="556"/>
      <c r="J56" s="556"/>
    </row>
    <row r="57" spans="3:10">
      <c r="C57" s="556"/>
      <c r="D57" s="556"/>
      <c r="E57" s="556"/>
      <c r="F57" s="556"/>
      <c r="G57" s="556"/>
      <c r="H57" s="556"/>
      <c r="I57" s="556"/>
      <c r="J57" s="556"/>
    </row>
    <row r="58" spans="3:10">
      <c r="C58" s="556"/>
      <c r="D58" s="556"/>
      <c r="E58" s="556"/>
      <c r="F58" s="556"/>
      <c r="G58" s="556"/>
      <c r="H58" s="556"/>
      <c r="I58" s="556"/>
      <c r="J58" s="556"/>
    </row>
    <row r="60" spans="3:10">
      <c r="C60" s="556"/>
      <c r="D60" s="556"/>
    </row>
    <row r="61" spans="3:10">
      <c r="C61" s="556"/>
      <c r="D61" s="556"/>
    </row>
    <row r="62" spans="3:10">
      <c r="C62" s="556"/>
      <c r="D62" s="556"/>
    </row>
    <row r="63" spans="3:10">
      <c r="C63" s="556"/>
      <c r="D63" s="556"/>
    </row>
    <row r="64" spans="3:10">
      <c r="C64" s="556"/>
      <c r="D64" s="556"/>
    </row>
    <row r="65" spans="3:4">
      <c r="C65" s="556"/>
      <c r="D65" s="556"/>
    </row>
    <row r="66" spans="3:4">
      <c r="C66" s="556"/>
      <c r="D66" s="556"/>
    </row>
    <row r="67" spans="3:4">
      <c r="C67" s="556"/>
      <c r="D67" s="556"/>
    </row>
    <row r="68" spans="3:4">
      <c r="C68" s="556"/>
      <c r="D68" s="556"/>
    </row>
  </sheetData>
  <mergeCells count="18">
    <mergeCell ref="C60:D68"/>
    <mergeCell ref="C40:D48"/>
    <mergeCell ref="E40:F48"/>
    <mergeCell ref="G40:H48"/>
    <mergeCell ref="I40:J48"/>
    <mergeCell ref="C50:D58"/>
    <mergeCell ref="E50:F58"/>
    <mergeCell ref="G50:H58"/>
    <mergeCell ref="I50:J58"/>
    <mergeCell ref="B25:C33"/>
    <mergeCell ref="B5:C13"/>
    <mergeCell ref="D5:E13"/>
    <mergeCell ref="F5:G13"/>
    <mergeCell ref="H5:I13"/>
    <mergeCell ref="B15:C23"/>
    <mergeCell ref="D15:E23"/>
    <mergeCell ref="F15:G23"/>
    <mergeCell ref="H15:I23"/>
  </mergeCells>
  <phoneticPr fontId="10"/>
  <dataValidations count="1">
    <dataValidation type="list" allowBlank="1" showInputMessage="1" showErrorMessage="1" sqref="B2:J2" xr:uid="{40F8B844-0D42-4F90-BCD9-B1FAAB4E4F2D}">
      <formula1>$K$2:$K$3</formula1>
    </dataValidation>
  </dataValidation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84C13-6D6C-4A69-8F69-B9B2116F0A87}">
  <dimension ref="A1:N24"/>
  <sheetViews>
    <sheetView zoomScale="115" zoomScaleNormal="115" workbookViewId="0">
      <selection activeCell="H21" sqref="H21"/>
    </sheetView>
  </sheetViews>
  <sheetFormatPr defaultColWidth="8.69921875" defaultRowHeight="18"/>
  <cols>
    <col min="1" max="1" width="8.69921875" style="198"/>
    <col min="2" max="2" width="12.09765625" style="198" customWidth="1"/>
    <col min="3" max="3" width="12" style="198" customWidth="1"/>
    <col min="4" max="4" width="14.5" style="198" customWidth="1"/>
    <col min="5" max="5" width="22.69921875" style="198" customWidth="1"/>
    <col min="6" max="8" width="8.69921875" style="198"/>
    <col min="9" max="9" width="12.09765625" style="198" customWidth="1"/>
    <col min="10" max="10" width="12.19921875" style="198" customWidth="1"/>
    <col min="11" max="11" width="13.69921875" style="198" customWidth="1"/>
    <col min="12" max="12" width="13.8984375" style="198" customWidth="1"/>
    <col min="13" max="16384" width="8.69921875" style="198"/>
  </cols>
  <sheetData>
    <row r="1" spans="1:13" ht="18.600000000000001" thickBot="1"/>
    <row r="2" spans="1:13">
      <c r="A2" s="199" t="s">
        <v>304</v>
      </c>
      <c r="B2" s="200" t="s">
        <v>305</v>
      </c>
      <c r="C2" s="200" t="s">
        <v>306</v>
      </c>
      <c r="D2" s="200" t="s">
        <v>307</v>
      </c>
      <c r="E2" s="201" t="s">
        <v>308</v>
      </c>
      <c r="H2" s="202"/>
      <c r="I2" s="202" t="s">
        <v>309</v>
      </c>
      <c r="J2" s="202" t="s">
        <v>310</v>
      </c>
      <c r="K2" s="202" t="s">
        <v>311</v>
      </c>
      <c r="L2" s="202" t="s">
        <v>312</v>
      </c>
    </row>
    <row r="3" spans="1:13">
      <c r="A3" s="203">
        <v>2302001</v>
      </c>
      <c r="B3" s="202">
        <v>0</v>
      </c>
      <c r="C3" s="202">
        <v>2959</v>
      </c>
      <c r="D3" s="202">
        <f>SUM(B3:C3)*1.05</f>
        <v>3106.9500000000003</v>
      </c>
      <c r="E3" s="204" t="s">
        <v>313</v>
      </c>
      <c r="H3" s="202">
        <v>2302001</v>
      </c>
      <c r="I3" s="202">
        <v>277</v>
      </c>
      <c r="J3" s="202">
        <v>292</v>
      </c>
      <c r="K3" s="202"/>
      <c r="L3" s="202"/>
      <c r="M3" s="205"/>
    </row>
    <row r="4" spans="1:13">
      <c r="A4" s="203">
        <v>2302002</v>
      </c>
      <c r="B4" s="202">
        <v>1734</v>
      </c>
      <c r="C4" s="202">
        <v>1756</v>
      </c>
      <c r="D4" s="202">
        <f>SUM(B4:C4)*1.05</f>
        <v>3664.5</v>
      </c>
      <c r="E4" s="204"/>
      <c r="H4" s="202">
        <v>2302002</v>
      </c>
      <c r="I4" s="202">
        <v>363</v>
      </c>
      <c r="J4" s="202">
        <v>397</v>
      </c>
      <c r="K4" s="202"/>
      <c r="L4" s="202"/>
    </row>
    <row r="5" spans="1:13">
      <c r="A5" s="203">
        <v>2302003</v>
      </c>
      <c r="B5" s="202">
        <v>1407</v>
      </c>
      <c r="C5" s="202">
        <v>1871</v>
      </c>
      <c r="D5" s="202">
        <f>SUM(B5:C5)*1.05</f>
        <v>3441.9</v>
      </c>
      <c r="E5" s="204"/>
      <c r="H5" s="202">
        <v>2302003</v>
      </c>
      <c r="I5" s="202">
        <v>376</v>
      </c>
      <c r="J5" s="202">
        <v>415</v>
      </c>
      <c r="K5" s="202"/>
      <c r="L5" s="202"/>
    </row>
    <row r="6" spans="1:13">
      <c r="A6" s="203">
        <v>2302004</v>
      </c>
      <c r="B6" s="202">
        <v>1423</v>
      </c>
      <c r="C6" s="202">
        <v>1679</v>
      </c>
      <c r="D6" s="202">
        <f t="shared" ref="D6:D16" si="0">SUM(B6:C6)*1.05</f>
        <v>3257.1000000000004</v>
      </c>
      <c r="E6" s="204"/>
      <c r="H6" s="202">
        <v>2302004</v>
      </c>
      <c r="I6" s="202">
        <v>396</v>
      </c>
      <c r="J6" s="202">
        <v>395</v>
      </c>
      <c r="K6" s="202"/>
      <c r="L6" s="202"/>
    </row>
    <row r="7" spans="1:13">
      <c r="A7" s="203">
        <v>2302005</v>
      </c>
      <c r="B7" s="202">
        <v>1568</v>
      </c>
      <c r="C7" s="202">
        <v>1613</v>
      </c>
      <c r="D7" s="202">
        <f t="shared" si="0"/>
        <v>3340.05</v>
      </c>
      <c r="E7" s="204"/>
      <c r="H7" s="202">
        <v>2302005</v>
      </c>
      <c r="I7" s="202">
        <v>393</v>
      </c>
      <c r="J7" s="202">
        <v>419</v>
      </c>
      <c r="K7" s="202"/>
      <c r="L7" s="202"/>
    </row>
    <row r="8" spans="1:13">
      <c r="A8" s="203">
        <v>2302006</v>
      </c>
      <c r="B8" s="202">
        <v>1525</v>
      </c>
      <c r="C8" s="202">
        <v>1640</v>
      </c>
      <c r="D8" s="202">
        <f t="shared" si="0"/>
        <v>3323.25</v>
      </c>
      <c r="E8" s="204"/>
      <c r="H8" s="202">
        <v>2302006</v>
      </c>
      <c r="I8" s="202">
        <v>296</v>
      </c>
      <c r="J8" s="202">
        <v>319</v>
      </c>
      <c r="K8" s="202"/>
      <c r="L8" s="202"/>
    </row>
    <row r="9" spans="1:13">
      <c r="A9" s="203">
        <v>2302007</v>
      </c>
      <c r="B9" s="202">
        <v>1427</v>
      </c>
      <c r="C9" s="202">
        <v>1744</v>
      </c>
      <c r="D9" s="202">
        <f t="shared" si="0"/>
        <v>3329.55</v>
      </c>
      <c r="E9" s="204"/>
      <c r="H9" s="202">
        <v>2302007</v>
      </c>
      <c r="I9" s="202">
        <v>455</v>
      </c>
      <c r="J9" s="202">
        <v>455</v>
      </c>
      <c r="K9" s="202"/>
      <c r="L9" s="202"/>
    </row>
    <row r="10" spans="1:13">
      <c r="A10" s="203">
        <v>2302008</v>
      </c>
      <c r="B10" s="202">
        <v>1504</v>
      </c>
      <c r="C10" s="202">
        <v>1719</v>
      </c>
      <c r="D10" s="202">
        <f t="shared" si="0"/>
        <v>3384.15</v>
      </c>
      <c r="E10" s="204"/>
      <c r="H10" s="202">
        <v>2302008</v>
      </c>
      <c r="I10" s="202">
        <v>540</v>
      </c>
      <c r="J10" s="202">
        <v>374</v>
      </c>
      <c r="K10" s="202"/>
      <c r="L10" s="202"/>
    </row>
    <row r="11" spans="1:13">
      <c r="A11" s="203">
        <v>2302009</v>
      </c>
      <c r="B11" s="202">
        <v>1423</v>
      </c>
      <c r="C11" s="202">
        <v>1800</v>
      </c>
      <c r="D11" s="202">
        <f t="shared" si="0"/>
        <v>3384.15</v>
      </c>
      <c r="E11" s="204"/>
      <c r="H11" s="202">
        <v>2302009</v>
      </c>
      <c r="I11" s="202">
        <v>606</v>
      </c>
      <c r="J11" s="202">
        <v>404</v>
      </c>
      <c r="K11" s="202"/>
      <c r="L11" s="202"/>
    </row>
    <row r="12" spans="1:13">
      <c r="A12" s="203">
        <v>2302010</v>
      </c>
      <c r="B12" s="202">
        <v>1227</v>
      </c>
      <c r="C12" s="202">
        <v>1759</v>
      </c>
      <c r="D12" s="206">
        <f t="shared" si="0"/>
        <v>3135.3</v>
      </c>
      <c r="E12" s="204"/>
      <c r="H12" s="202">
        <v>2302010</v>
      </c>
      <c r="I12" s="202">
        <v>263</v>
      </c>
      <c r="J12" s="206">
        <v>176</v>
      </c>
      <c r="K12" s="202"/>
      <c r="L12" s="202"/>
    </row>
    <row r="13" spans="1:13">
      <c r="A13" s="203">
        <v>2302011</v>
      </c>
      <c r="B13" s="206">
        <v>1345</v>
      </c>
      <c r="C13" s="206">
        <v>1168</v>
      </c>
      <c r="D13" s="206">
        <f t="shared" si="0"/>
        <v>2638.65</v>
      </c>
      <c r="E13" s="204" t="s">
        <v>314</v>
      </c>
      <c r="H13" s="202">
        <v>2302011</v>
      </c>
      <c r="I13" s="206">
        <v>176</v>
      </c>
      <c r="J13" s="206">
        <v>132</v>
      </c>
      <c r="K13" s="202"/>
      <c r="L13" s="202"/>
    </row>
    <row r="14" spans="1:13">
      <c r="A14" s="203">
        <v>2302012</v>
      </c>
      <c r="B14" s="206">
        <v>1720</v>
      </c>
      <c r="C14" s="206">
        <v>1608</v>
      </c>
      <c r="D14" s="206">
        <f t="shared" si="0"/>
        <v>3494.4</v>
      </c>
      <c r="E14" s="204" t="s">
        <v>314</v>
      </c>
      <c r="F14" s="207" t="s">
        <v>315</v>
      </c>
      <c r="G14" s="198" t="s">
        <v>316</v>
      </c>
      <c r="H14" s="202">
        <v>2302012</v>
      </c>
      <c r="I14" s="206">
        <v>132</v>
      </c>
      <c r="J14" s="206">
        <v>151</v>
      </c>
      <c r="K14" s="202"/>
      <c r="L14" s="202">
        <v>160</v>
      </c>
    </row>
    <row r="15" spans="1:13">
      <c r="A15" s="203">
        <v>2302013</v>
      </c>
      <c r="B15" s="202"/>
      <c r="C15" s="202"/>
      <c r="D15" s="202">
        <f t="shared" si="0"/>
        <v>0</v>
      </c>
      <c r="E15" s="204"/>
      <c r="H15" s="202">
        <v>2302013</v>
      </c>
      <c r="I15" s="206">
        <v>75</v>
      </c>
      <c r="J15" s="206">
        <v>53</v>
      </c>
      <c r="K15" s="202"/>
      <c r="L15" s="202"/>
    </row>
    <row r="16" spans="1:13">
      <c r="A16" s="203">
        <v>2302014</v>
      </c>
      <c r="B16" s="202"/>
      <c r="C16" s="202"/>
      <c r="D16" s="202">
        <f t="shared" si="0"/>
        <v>0</v>
      </c>
      <c r="E16" s="204"/>
      <c r="H16" s="202">
        <v>2302014</v>
      </c>
      <c r="I16" s="202"/>
      <c r="J16" s="202"/>
      <c r="K16" s="202"/>
      <c r="L16" s="202"/>
    </row>
    <row r="17" spans="1:14">
      <c r="A17" s="203"/>
      <c r="B17" s="202"/>
      <c r="C17" s="202"/>
      <c r="D17" s="202"/>
      <c r="E17" s="204"/>
    </row>
    <row r="18" spans="1:14">
      <c r="A18" s="203"/>
      <c r="B18" s="202"/>
      <c r="C18" s="202"/>
      <c r="D18" s="202"/>
      <c r="E18" s="204"/>
    </row>
    <row r="19" spans="1:14">
      <c r="A19" s="203"/>
      <c r="B19" s="202"/>
      <c r="C19" s="202"/>
      <c r="D19" s="202"/>
      <c r="E19" s="204"/>
    </row>
    <row r="20" spans="1:14">
      <c r="A20" s="203"/>
      <c r="B20" s="202"/>
      <c r="C20" s="202"/>
      <c r="D20" s="202"/>
      <c r="E20" s="204"/>
    </row>
    <row r="21" spans="1:14">
      <c r="A21" s="203"/>
      <c r="B21" s="202"/>
      <c r="C21" s="202"/>
      <c r="D21" s="202"/>
      <c r="E21" s="204"/>
    </row>
    <row r="22" spans="1:14">
      <c r="A22" s="203"/>
      <c r="B22" s="202"/>
      <c r="C22" s="202"/>
      <c r="D22" s="202"/>
      <c r="E22" s="204"/>
      <c r="H22" s="99"/>
      <c r="I22" s="99"/>
      <c r="J22" s="99"/>
      <c r="K22" s="99"/>
      <c r="L22" s="99"/>
      <c r="M22" s="99"/>
      <c r="N22" s="99"/>
    </row>
    <row r="23" spans="1:14">
      <c r="A23" s="203"/>
      <c r="B23" s="202"/>
      <c r="C23" s="202"/>
      <c r="D23" s="202"/>
      <c r="E23" s="204"/>
    </row>
    <row r="24" spans="1:14" ht="18.600000000000001" thickBot="1">
      <c r="A24" s="208"/>
      <c r="B24" s="209"/>
      <c r="C24" s="209"/>
      <c r="D24" s="209"/>
      <c r="E24" s="210"/>
    </row>
  </sheetData>
  <phoneticPr fontId="10"/>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147AFD-DDD4-4C51-8AAF-4AC97A72DB8B}">
  <dimension ref="A1:AJ128"/>
  <sheetViews>
    <sheetView topLeftCell="A4" zoomScale="160" zoomScaleNormal="160" workbookViewId="0">
      <selection activeCell="K21" sqref="K21"/>
    </sheetView>
  </sheetViews>
  <sheetFormatPr defaultColWidth="9" defaultRowHeight="13.5" customHeight="1"/>
  <cols>
    <col min="1" max="1" width="1.8984375" style="212" customWidth="1"/>
    <col min="2" max="2" width="11" style="212" bestFit="1" customWidth="1"/>
    <col min="3" max="3" width="1.8984375" style="212" customWidth="1"/>
    <col min="4" max="4" width="11" style="212" customWidth="1"/>
    <col min="5" max="5" width="1.8984375" style="212" customWidth="1"/>
    <col min="6" max="6" width="6" style="212" customWidth="1"/>
    <col min="7" max="8" width="1.8984375" style="212" customWidth="1"/>
    <col min="9" max="9" width="11.09765625" style="212" customWidth="1"/>
    <col min="10" max="11" width="1.8984375" style="212" customWidth="1"/>
    <col min="12" max="12" width="6" style="212" customWidth="1"/>
    <col min="13" max="14" width="1.8984375" style="212" customWidth="1"/>
    <col min="15" max="15" width="11" style="212" customWidth="1"/>
    <col min="16" max="17" width="1.8984375" style="212" customWidth="1"/>
    <col min="18" max="18" width="11" style="212" customWidth="1"/>
    <col min="19" max="19" width="1.59765625" style="212" customWidth="1"/>
    <col min="20" max="21" width="1.8984375" style="212" customWidth="1"/>
    <col min="22" max="23" width="4.5" style="212" customWidth="1"/>
    <col min="24" max="24" width="6" style="212" customWidth="1"/>
    <col min="25" max="25" width="11.09765625" style="212" customWidth="1"/>
    <col min="26" max="256" width="9" style="212"/>
    <col min="257" max="257" width="1.8984375" style="212" customWidth="1"/>
    <col min="258" max="258" width="11" style="212" bestFit="1" customWidth="1"/>
    <col min="259" max="259" width="1.8984375" style="212" customWidth="1"/>
    <col min="260" max="260" width="11" style="212" customWidth="1"/>
    <col min="261" max="261" width="1.8984375" style="212" customWidth="1"/>
    <col min="262" max="262" width="6" style="212" customWidth="1"/>
    <col min="263" max="264" width="1.8984375" style="212" customWidth="1"/>
    <col min="265" max="265" width="11.09765625" style="212" customWidth="1"/>
    <col min="266" max="267" width="1.8984375" style="212" customWidth="1"/>
    <col min="268" max="268" width="6" style="212" customWidth="1"/>
    <col min="269" max="270" width="1.8984375" style="212" customWidth="1"/>
    <col min="271" max="271" width="11" style="212" customWidth="1"/>
    <col min="272" max="273" width="1.8984375" style="212" customWidth="1"/>
    <col min="274" max="274" width="11" style="212" customWidth="1"/>
    <col min="275" max="275" width="1.59765625" style="212" customWidth="1"/>
    <col min="276" max="277" width="1.8984375" style="212" customWidth="1"/>
    <col min="278" max="279" width="4.5" style="212" customWidth="1"/>
    <col min="280" max="280" width="6" style="212" customWidth="1"/>
    <col min="281" max="281" width="11.09765625" style="212" customWidth="1"/>
    <col min="282" max="512" width="9" style="212"/>
    <col min="513" max="513" width="1.8984375" style="212" customWidth="1"/>
    <col min="514" max="514" width="11" style="212" bestFit="1" customWidth="1"/>
    <col min="515" max="515" width="1.8984375" style="212" customWidth="1"/>
    <col min="516" max="516" width="11" style="212" customWidth="1"/>
    <col min="517" max="517" width="1.8984375" style="212" customWidth="1"/>
    <col min="518" max="518" width="6" style="212" customWidth="1"/>
    <col min="519" max="520" width="1.8984375" style="212" customWidth="1"/>
    <col min="521" max="521" width="11.09765625" style="212" customWidth="1"/>
    <col min="522" max="523" width="1.8984375" style="212" customWidth="1"/>
    <col min="524" max="524" width="6" style="212" customWidth="1"/>
    <col min="525" max="526" width="1.8984375" style="212" customWidth="1"/>
    <col min="527" max="527" width="11" style="212" customWidth="1"/>
    <col min="528" max="529" width="1.8984375" style="212" customWidth="1"/>
    <col min="530" max="530" width="11" style="212" customWidth="1"/>
    <col min="531" max="531" width="1.59765625" style="212" customWidth="1"/>
    <col min="532" max="533" width="1.8984375" style="212" customWidth="1"/>
    <col min="534" max="535" width="4.5" style="212" customWidth="1"/>
    <col min="536" max="536" width="6" style="212" customWidth="1"/>
    <col min="537" max="537" width="11.09765625" style="212" customWidth="1"/>
    <col min="538" max="768" width="9" style="212"/>
    <col min="769" max="769" width="1.8984375" style="212" customWidth="1"/>
    <col min="770" max="770" width="11" style="212" bestFit="1" customWidth="1"/>
    <col min="771" max="771" width="1.8984375" style="212" customWidth="1"/>
    <col min="772" max="772" width="11" style="212" customWidth="1"/>
    <col min="773" max="773" width="1.8984375" style="212" customWidth="1"/>
    <col min="774" max="774" width="6" style="212" customWidth="1"/>
    <col min="775" max="776" width="1.8984375" style="212" customWidth="1"/>
    <col min="777" max="777" width="11.09765625" style="212" customWidth="1"/>
    <col min="778" max="779" width="1.8984375" style="212" customWidth="1"/>
    <col min="780" max="780" width="6" style="212" customWidth="1"/>
    <col min="781" max="782" width="1.8984375" style="212" customWidth="1"/>
    <col min="783" max="783" width="11" style="212" customWidth="1"/>
    <col min="784" max="785" width="1.8984375" style="212" customWidth="1"/>
    <col min="786" max="786" width="11" style="212" customWidth="1"/>
    <col min="787" max="787" width="1.59765625" style="212" customWidth="1"/>
    <col min="788" max="789" width="1.8984375" style="212" customWidth="1"/>
    <col min="790" max="791" width="4.5" style="212" customWidth="1"/>
    <col min="792" max="792" width="6" style="212" customWidth="1"/>
    <col min="793" max="793" width="11.09765625" style="212" customWidth="1"/>
    <col min="794" max="1024" width="9" style="212"/>
    <col min="1025" max="1025" width="1.8984375" style="212" customWidth="1"/>
    <col min="1026" max="1026" width="11" style="212" bestFit="1" customWidth="1"/>
    <col min="1027" max="1027" width="1.8984375" style="212" customWidth="1"/>
    <col min="1028" max="1028" width="11" style="212" customWidth="1"/>
    <col min="1029" max="1029" width="1.8984375" style="212" customWidth="1"/>
    <col min="1030" max="1030" width="6" style="212" customWidth="1"/>
    <col min="1031" max="1032" width="1.8984375" style="212" customWidth="1"/>
    <col min="1033" max="1033" width="11.09765625" style="212" customWidth="1"/>
    <col min="1034" max="1035" width="1.8984375" style="212" customWidth="1"/>
    <col min="1036" max="1036" width="6" style="212" customWidth="1"/>
    <col min="1037" max="1038" width="1.8984375" style="212" customWidth="1"/>
    <col min="1039" max="1039" width="11" style="212" customWidth="1"/>
    <col min="1040" max="1041" width="1.8984375" style="212" customWidth="1"/>
    <col min="1042" max="1042" width="11" style="212" customWidth="1"/>
    <col min="1043" max="1043" width="1.59765625" style="212" customWidth="1"/>
    <col min="1044" max="1045" width="1.8984375" style="212" customWidth="1"/>
    <col min="1046" max="1047" width="4.5" style="212" customWidth="1"/>
    <col min="1048" max="1048" width="6" style="212" customWidth="1"/>
    <col min="1049" max="1049" width="11.09765625" style="212" customWidth="1"/>
    <col min="1050" max="1280" width="9" style="212"/>
    <col min="1281" max="1281" width="1.8984375" style="212" customWidth="1"/>
    <col min="1282" max="1282" width="11" style="212" bestFit="1" customWidth="1"/>
    <col min="1283" max="1283" width="1.8984375" style="212" customWidth="1"/>
    <col min="1284" max="1284" width="11" style="212" customWidth="1"/>
    <col min="1285" max="1285" width="1.8984375" style="212" customWidth="1"/>
    <col min="1286" max="1286" width="6" style="212" customWidth="1"/>
    <col min="1287" max="1288" width="1.8984375" style="212" customWidth="1"/>
    <col min="1289" max="1289" width="11.09765625" style="212" customWidth="1"/>
    <col min="1290" max="1291" width="1.8984375" style="212" customWidth="1"/>
    <col min="1292" max="1292" width="6" style="212" customWidth="1"/>
    <col min="1293" max="1294" width="1.8984375" style="212" customWidth="1"/>
    <col min="1295" max="1295" width="11" style="212" customWidth="1"/>
    <col min="1296" max="1297" width="1.8984375" style="212" customWidth="1"/>
    <col min="1298" max="1298" width="11" style="212" customWidth="1"/>
    <col min="1299" max="1299" width="1.59765625" style="212" customWidth="1"/>
    <col min="1300" max="1301" width="1.8984375" style="212" customWidth="1"/>
    <col min="1302" max="1303" width="4.5" style="212" customWidth="1"/>
    <col min="1304" max="1304" width="6" style="212" customWidth="1"/>
    <col min="1305" max="1305" width="11.09765625" style="212" customWidth="1"/>
    <col min="1306" max="1536" width="9" style="212"/>
    <col min="1537" max="1537" width="1.8984375" style="212" customWidth="1"/>
    <col min="1538" max="1538" width="11" style="212" bestFit="1" customWidth="1"/>
    <col min="1539" max="1539" width="1.8984375" style="212" customWidth="1"/>
    <col min="1540" max="1540" width="11" style="212" customWidth="1"/>
    <col min="1541" max="1541" width="1.8984375" style="212" customWidth="1"/>
    <col min="1542" max="1542" width="6" style="212" customWidth="1"/>
    <col min="1543" max="1544" width="1.8984375" style="212" customWidth="1"/>
    <col min="1545" max="1545" width="11.09765625" style="212" customWidth="1"/>
    <col min="1546" max="1547" width="1.8984375" style="212" customWidth="1"/>
    <col min="1548" max="1548" width="6" style="212" customWidth="1"/>
    <col min="1549" max="1550" width="1.8984375" style="212" customWidth="1"/>
    <col min="1551" max="1551" width="11" style="212" customWidth="1"/>
    <col min="1552" max="1553" width="1.8984375" style="212" customWidth="1"/>
    <col min="1554" max="1554" width="11" style="212" customWidth="1"/>
    <col min="1555" max="1555" width="1.59765625" style="212" customWidth="1"/>
    <col min="1556" max="1557" width="1.8984375" style="212" customWidth="1"/>
    <col min="1558" max="1559" width="4.5" style="212" customWidth="1"/>
    <col min="1560" max="1560" width="6" style="212" customWidth="1"/>
    <col min="1561" max="1561" width="11.09765625" style="212" customWidth="1"/>
    <col min="1562" max="1792" width="9" style="212"/>
    <col min="1793" max="1793" width="1.8984375" style="212" customWidth="1"/>
    <col min="1794" max="1794" width="11" style="212" bestFit="1" customWidth="1"/>
    <col min="1795" max="1795" width="1.8984375" style="212" customWidth="1"/>
    <col min="1796" max="1796" width="11" style="212" customWidth="1"/>
    <col min="1797" max="1797" width="1.8984375" style="212" customWidth="1"/>
    <col min="1798" max="1798" width="6" style="212" customWidth="1"/>
    <col min="1799" max="1800" width="1.8984375" style="212" customWidth="1"/>
    <col min="1801" max="1801" width="11.09765625" style="212" customWidth="1"/>
    <col min="1802" max="1803" width="1.8984375" style="212" customWidth="1"/>
    <col min="1804" max="1804" width="6" style="212" customWidth="1"/>
    <col min="1805" max="1806" width="1.8984375" style="212" customWidth="1"/>
    <col min="1807" max="1807" width="11" style="212" customWidth="1"/>
    <col min="1808" max="1809" width="1.8984375" style="212" customWidth="1"/>
    <col min="1810" max="1810" width="11" style="212" customWidth="1"/>
    <col min="1811" max="1811" width="1.59765625" style="212" customWidth="1"/>
    <col min="1812" max="1813" width="1.8984375" style="212" customWidth="1"/>
    <col min="1814" max="1815" width="4.5" style="212" customWidth="1"/>
    <col min="1816" max="1816" width="6" style="212" customWidth="1"/>
    <col min="1817" max="1817" width="11.09765625" style="212" customWidth="1"/>
    <col min="1818" max="2048" width="9" style="212"/>
    <col min="2049" max="2049" width="1.8984375" style="212" customWidth="1"/>
    <col min="2050" max="2050" width="11" style="212" bestFit="1" customWidth="1"/>
    <col min="2051" max="2051" width="1.8984375" style="212" customWidth="1"/>
    <col min="2052" max="2052" width="11" style="212" customWidth="1"/>
    <col min="2053" max="2053" width="1.8984375" style="212" customWidth="1"/>
    <col min="2054" max="2054" width="6" style="212" customWidth="1"/>
    <col min="2055" max="2056" width="1.8984375" style="212" customWidth="1"/>
    <col min="2057" max="2057" width="11.09765625" style="212" customWidth="1"/>
    <col min="2058" max="2059" width="1.8984375" style="212" customWidth="1"/>
    <col min="2060" max="2060" width="6" style="212" customWidth="1"/>
    <col min="2061" max="2062" width="1.8984375" style="212" customWidth="1"/>
    <col min="2063" max="2063" width="11" style="212" customWidth="1"/>
    <col min="2064" max="2065" width="1.8984375" style="212" customWidth="1"/>
    <col min="2066" max="2066" width="11" style="212" customWidth="1"/>
    <col min="2067" max="2067" width="1.59765625" style="212" customWidth="1"/>
    <col min="2068" max="2069" width="1.8984375" style="212" customWidth="1"/>
    <col min="2070" max="2071" width="4.5" style="212" customWidth="1"/>
    <col min="2072" max="2072" width="6" style="212" customWidth="1"/>
    <col min="2073" max="2073" width="11.09765625" style="212" customWidth="1"/>
    <col min="2074" max="2304" width="9" style="212"/>
    <col min="2305" max="2305" width="1.8984375" style="212" customWidth="1"/>
    <col min="2306" max="2306" width="11" style="212" bestFit="1" customWidth="1"/>
    <col min="2307" max="2307" width="1.8984375" style="212" customWidth="1"/>
    <col min="2308" max="2308" width="11" style="212" customWidth="1"/>
    <col min="2309" max="2309" width="1.8984375" style="212" customWidth="1"/>
    <col min="2310" max="2310" width="6" style="212" customWidth="1"/>
    <col min="2311" max="2312" width="1.8984375" style="212" customWidth="1"/>
    <col min="2313" max="2313" width="11.09765625" style="212" customWidth="1"/>
    <col min="2314" max="2315" width="1.8984375" style="212" customWidth="1"/>
    <col min="2316" max="2316" width="6" style="212" customWidth="1"/>
    <col min="2317" max="2318" width="1.8984375" style="212" customWidth="1"/>
    <col min="2319" max="2319" width="11" style="212" customWidth="1"/>
    <col min="2320" max="2321" width="1.8984375" style="212" customWidth="1"/>
    <col min="2322" max="2322" width="11" style="212" customWidth="1"/>
    <col min="2323" max="2323" width="1.59765625" style="212" customWidth="1"/>
    <col min="2324" max="2325" width="1.8984375" style="212" customWidth="1"/>
    <col min="2326" max="2327" width="4.5" style="212" customWidth="1"/>
    <col min="2328" max="2328" width="6" style="212" customWidth="1"/>
    <col min="2329" max="2329" width="11.09765625" style="212" customWidth="1"/>
    <col min="2330" max="2560" width="9" style="212"/>
    <col min="2561" max="2561" width="1.8984375" style="212" customWidth="1"/>
    <col min="2562" max="2562" width="11" style="212" bestFit="1" customWidth="1"/>
    <col min="2563" max="2563" width="1.8984375" style="212" customWidth="1"/>
    <col min="2564" max="2564" width="11" style="212" customWidth="1"/>
    <col min="2565" max="2565" width="1.8984375" style="212" customWidth="1"/>
    <col min="2566" max="2566" width="6" style="212" customWidth="1"/>
    <col min="2567" max="2568" width="1.8984375" style="212" customWidth="1"/>
    <col min="2569" max="2569" width="11.09765625" style="212" customWidth="1"/>
    <col min="2570" max="2571" width="1.8984375" style="212" customWidth="1"/>
    <col min="2572" max="2572" width="6" style="212" customWidth="1"/>
    <col min="2573" max="2574" width="1.8984375" style="212" customWidth="1"/>
    <col min="2575" max="2575" width="11" style="212" customWidth="1"/>
    <col min="2576" max="2577" width="1.8984375" style="212" customWidth="1"/>
    <col min="2578" max="2578" width="11" style="212" customWidth="1"/>
    <col min="2579" max="2579" width="1.59765625" style="212" customWidth="1"/>
    <col min="2580" max="2581" width="1.8984375" style="212" customWidth="1"/>
    <col min="2582" max="2583" width="4.5" style="212" customWidth="1"/>
    <col min="2584" max="2584" width="6" style="212" customWidth="1"/>
    <col min="2585" max="2585" width="11.09765625" style="212" customWidth="1"/>
    <col min="2586" max="2816" width="9" style="212"/>
    <col min="2817" max="2817" width="1.8984375" style="212" customWidth="1"/>
    <col min="2818" max="2818" width="11" style="212" bestFit="1" customWidth="1"/>
    <col min="2819" max="2819" width="1.8984375" style="212" customWidth="1"/>
    <col min="2820" max="2820" width="11" style="212" customWidth="1"/>
    <col min="2821" max="2821" width="1.8984375" style="212" customWidth="1"/>
    <col min="2822" max="2822" width="6" style="212" customWidth="1"/>
    <col min="2823" max="2824" width="1.8984375" style="212" customWidth="1"/>
    <col min="2825" max="2825" width="11.09765625" style="212" customWidth="1"/>
    <col min="2826" max="2827" width="1.8984375" style="212" customWidth="1"/>
    <col min="2828" max="2828" width="6" style="212" customWidth="1"/>
    <col min="2829" max="2830" width="1.8984375" style="212" customWidth="1"/>
    <col min="2831" max="2831" width="11" style="212" customWidth="1"/>
    <col min="2832" max="2833" width="1.8984375" style="212" customWidth="1"/>
    <col min="2834" max="2834" width="11" style="212" customWidth="1"/>
    <col min="2835" max="2835" width="1.59765625" style="212" customWidth="1"/>
    <col min="2836" max="2837" width="1.8984375" style="212" customWidth="1"/>
    <col min="2838" max="2839" width="4.5" style="212" customWidth="1"/>
    <col min="2840" max="2840" width="6" style="212" customWidth="1"/>
    <col min="2841" max="2841" width="11.09765625" style="212" customWidth="1"/>
    <col min="2842" max="3072" width="9" style="212"/>
    <col min="3073" max="3073" width="1.8984375" style="212" customWidth="1"/>
    <col min="3074" max="3074" width="11" style="212" bestFit="1" customWidth="1"/>
    <col min="3075" max="3075" width="1.8984375" style="212" customWidth="1"/>
    <col min="3076" max="3076" width="11" style="212" customWidth="1"/>
    <col min="3077" max="3077" width="1.8984375" style="212" customWidth="1"/>
    <col min="3078" max="3078" width="6" style="212" customWidth="1"/>
    <col min="3079" max="3080" width="1.8984375" style="212" customWidth="1"/>
    <col min="3081" max="3081" width="11.09765625" style="212" customWidth="1"/>
    <col min="3082" max="3083" width="1.8984375" style="212" customWidth="1"/>
    <col min="3084" max="3084" width="6" style="212" customWidth="1"/>
    <col min="3085" max="3086" width="1.8984375" style="212" customWidth="1"/>
    <col min="3087" max="3087" width="11" style="212" customWidth="1"/>
    <col min="3088" max="3089" width="1.8984375" style="212" customWidth="1"/>
    <col min="3090" max="3090" width="11" style="212" customWidth="1"/>
    <col min="3091" max="3091" width="1.59765625" style="212" customWidth="1"/>
    <col min="3092" max="3093" width="1.8984375" style="212" customWidth="1"/>
    <col min="3094" max="3095" width="4.5" style="212" customWidth="1"/>
    <col min="3096" max="3096" width="6" style="212" customWidth="1"/>
    <col min="3097" max="3097" width="11.09765625" style="212" customWidth="1"/>
    <col min="3098" max="3328" width="9" style="212"/>
    <col min="3329" max="3329" width="1.8984375" style="212" customWidth="1"/>
    <col min="3330" max="3330" width="11" style="212" bestFit="1" customWidth="1"/>
    <col min="3331" max="3331" width="1.8984375" style="212" customWidth="1"/>
    <col min="3332" max="3332" width="11" style="212" customWidth="1"/>
    <col min="3333" max="3333" width="1.8984375" style="212" customWidth="1"/>
    <col min="3334" max="3334" width="6" style="212" customWidth="1"/>
    <col min="3335" max="3336" width="1.8984375" style="212" customWidth="1"/>
    <col min="3337" max="3337" width="11.09765625" style="212" customWidth="1"/>
    <col min="3338" max="3339" width="1.8984375" style="212" customWidth="1"/>
    <col min="3340" max="3340" width="6" style="212" customWidth="1"/>
    <col min="3341" max="3342" width="1.8984375" style="212" customWidth="1"/>
    <col min="3343" max="3343" width="11" style="212" customWidth="1"/>
    <col min="3344" max="3345" width="1.8984375" style="212" customWidth="1"/>
    <col min="3346" max="3346" width="11" style="212" customWidth="1"/>
    <col min="3347" max="3347" width="1.59765625" style="212" customWidth="1"/>
    <col min="3348" max="3349" width="1.8984375" style="212" customWidth="1"/>
    <col min="3350" max="3351" width="4.5" style="212" customWidth="1"/>
    <col min="3352" max="3352" width="6" style="212" customWidth="1"/>
    <col min="3353" max="3353" width="11.09765625" style="212" customWidth="1"/>
    <col min="3354" max="3584" width="9" style="212"/>
    <col min="3585" max="3585" width="1.8984375" style="212" customWidth="1"/>
    <col min="3586" max="3586" width="11" style="212" bestFit="1" customWidth="1"/>
    <col min="3587" max="3587" width="1.8984375" style="212" customWidth="1"/>
    <col min="3588" max="3588" width="11" style="212" customWidth="1"/>
    <col min="3589" max="3589" width="1.8984375" style="212" customWidth="1"/>
    <col min="3590" max="3590" width="6" style="212" customWidth="1"/>
    <col min="3591" max="3592" width="1.8984375" style="212" customWidth="1"/>
    <col min="3593" max="3593" width="11.09765625" style="212" customWidth="1"/>
    <col min="3594" max="3595" width="1.8984375" style="212" customWidth="1"/>
    <col min="3596" max="3596" width="6" style="212" customWidth="1"/>
    <col min="3597" max="3598" width="1.8984375" style="212" customWidth="1"/>
    <col min="3599" max="3599" width="11" style="212" customWidth="1"/>
    <col min="3600" max="3601" width="1.8984375" style="212" customWidth="1"/>
    <col min="3602" max="3602" width="11" style="212" customWidth="1"/>
    <col min="3603" max="3603" width="1.59765625" style="212" customWidth="1"/>
    <col min="3604" max="3605" width="1.8984375" style="212" customWidth="1"/>
    <col min="3606" max="3607" width="4.5" style="212" customWidth="1"/>
    <col min="3608" max="3608" width="6" style="212" customWidth="1"/>
    <col min="3609" max="3609" width="11.09765625" style="212" customWidth="1"/>
    <col min="3610" max="3840" width="9" style="212"/>
    <col min="3841" max="3841" width="1.8984375" style="212" customWidth="1"/>
    <col min="3842" max="3842" width="11" style="212" bestFit="1" customWidth="1"/>
    <col min="3843" max="3843" width="1.8984375" style="212" customWidth="1"/>
    <col min="3844" max="3844" width="11" style="212" customWidth="1"/>
    <col min="3845" max="3845" width="1.8984375" style="212" customWidth="1"/>
    <col min="3846" max="3846" width="6" style="212" customWidth="1"/>
    <col min="3847" max="3848" width="1.8984375" style="212" customWidth="1"/>
    <col min="3849" max="3849" width="11.09765625" style="212" customWidth="1"/>
    <col min="3850" max="3851" width="1.8984375" style="212" customWidth="1"/>
    <col min="3852" max="3852" width="6" style="212" customWidth="1"/>
    <col min="3853" max="3854" width="1.8984375" style="212" customWidth="1"/>
    <col min="3855" max="3855" width="11" style="212" customWidth="1"/>
    <col min="3856" max="3857" width="1.8984375" style="212" customWidth="1"/>
    <col min="3858" max="3858" width="11" style="212" customWidth="1"/>
    <col min="3859" max="3859" width="1.59765625" style="212" customWidth="1"/>
    <col min="3860" max="3861" width="1.8984375" style="212" customWidth="1"/>
    <col min="3862" max="3863" width="4.5" style="212" customWidth="1"/>
    <col min="3864" max="3864" width="6" style="212" customWidth="1"/>
    <col min="3865" max="3865" width="11.09765625" style="212" customWidth="1"/>
    <col min="3866" max="4096" width="9" style="212"/>
    <col min="4097" max="4097" width="1.8984375" style="212" customWidth="1"/>
    <col min="4098" max="4098" width="11" style="212" bestFit="1" customWidth="1"/>
    <col min="4099" max="4099" width="1.8984375" style="212" customWidth="1"/>
    <col min="4100" max="4100" width="11" style="212" customWidth="1"/>
    <col min="4101" max="4101" width="1.8984375" style="212" customWidth="1"/>
    <col min="4102" max="4102" width="6" style="212" customWidth="1"/>
    <col min="4103" max="4104" width="1.8984375" style="212" customWidth="1"/>
    <col min="4105" max="4105" width="11.09765625" style="212" customWidth="1"/>
    <col min="4106" max="4107" width="1.8984375" style="212" customWidth="1"/>
    <col min="4108" max="4108" width="6" style="212" customWidth="1"/>
    <col min="4109" max="4110" width="1.8984375" style="212" customWidth="1"/>
    <col min="4111" max="4111" width="11" style="212" customWidth="1"/>
    <col min="4112" max="4113" width="1.8984375" style="212" customWidth="1"/>
    <col min="4114" max="4114" width="11" style="212" customWidth="1"/>
    <col min="4115" max="4115" width="1.59765625" style="212" customWidth="1"/>
    <col min="4116" max="4117" width="1.8984375" style="212" customWidth="1"/>
    <col min="4118" max="4119" width="4.5" style="212" customWidth="1"/>
    <col min="4120" max="4120" width="6" style="212" customWidth="1"/>
    <col min="4121" max="4121" width="11.09765625" style="212" customWidth="1"/>
    <col min="4122" max="4352" width="9" style="212"/>
    <col min="4353" max="4353" width="1.8984375" style="212" customWidth="1"/>
    <col min="4354" max="4354" width="11" style="212" bestFit="1" customWidth="1"/>
    <col min="4355" max="4355" width="1.8984375" style="212" customWidth="1"/>
    <col min="4356" max="4356" width="11" style="212" customWidth="1"/>
    <col min="4357" max="4357" width="1.8984375" style="212" customWidth="1"/>
    <col min="4358" max="4358" width="6" style="212" customWidth="1"/>
    <col min="4359" max="4360" width="1.8984375" style="212" customWidth="1"/>
    <col min="4361" max="4361" width="11.09765625" style="212" customWidth="1"/>
    <col min="4362" max="4363" width="1.8984375" style="212" customWidth="1"/>
    <col min="4364" max="4364" width="6" style="212" customWidth="1"/>
    <col min="4365" max="4366" width="1.8984375" style="212" customWidth="1"/>
    <col min="4367" max="4367" width="11" style="212" customWidth="1"/>
    <col min="4368" max="4369" width="1.8984375" style="212" customWidth="1"/>
    <col min="4370" max="4370" width="11" style="212" customWidth="1"/>
    <col min="4371" max="4371" width="1.59765625" style="212" customWidth="1"/>
    <col min="4372" max="4373" width="1.8984375" style="212" customWidth="1"/>
    <col min="4374" max="4375" width="4.5" style="212" customWidth="1"/>
    <col min="4376" max="4376" width="6" style="212" customWidth="1"/>
    <col min="4377" max="4377" width="11.09765625" style="212" customWidth="1"/>
    <col min="4378" max="4608" width="9" style="212"/>
    <col min="4609" max="4609" width="1.8984375" style="212" customWidth="1"/>
    <col min="4610" max="4610" width="11" style="212" bestFit="1" customWidth="1"/>
    <col min="4611" max="4611" width="1.8984375" style="212" customWidth="1"/>
    <col min="4612" max="4612" width="11" style="212" customWidth="1"/>
    <col min="4613" max="4613" width="1.8984375" style="212" customWidth="1"/>
    <col min="4614" max="4614" width="6" style="212" customWidth="1"/>
    <col min="4615" max="4616" width="1.8984375" style="212" customWidth="1"/>
    <col min="4617" max="4617" width="11.09765625" style="212" customWidth="1"/>
    <col min="4618" max="4619" width="1.8984375" style="212" customWidth="1"/>
    <col min="4620" max="4620" width="6" style="212" customWidth="1"/>
    <col min="4621" max="4622" width="1.8984375" style="212" customWidth="1"/>
    <col min="4623" max="4623" width="11" style="212" customWidth="1"/>
    <col min="4624" max="4625" width="1.8984375" style="212" customWidth="1"/>
    <col min="4626" max="4626" width="11" style="212" customWidth="1"/>
    <col min="4627" max="4627" width="1.59765625" style="212" customWidth="1"/>
    <col min="4628" max="4629" width="1.8984375" style="212" customWidth="1"/>
    <col min="4630" max="4631" width="4.5" style="212" customWidth="1"/>
    <col min="4632" max="4632" width="6" style="212" customWidth="1"/>
    <col min="4633" max="4633" width="11.09765625" style="212" customWidth="1"/>
    <col min="4634" max="4864" width="9" style="212"/>
    <col min="4865" max="4865" width="1.8984375" style="212" customWidth="1"/>
    <col min="4866" max="4866" width="11" style="212" bestFit="1" customWidth="1"/>
    <col min="4867" max="4867" width="1.8984375" style="212" customWidth="1"/>
    <col min="4868" max="4868" width="11" style="212" customWidth="1"/>
    <col min="4869" max="4869" width="1.8984375" style="212" customWidth="1"/>
    <col min="4870" max="4870" width="6" style="212" customWidth="1"/>
    <col min="4871" max="4872" width="1.8984375" style="212" customWidth="1"/>
    <col min="4873" max="4873" width="11.09765625" style="212" customWidth="1"/>
    <col min="4874" max="4875" width="1.8984375" style="212" customWidth="1"/>
    <col min="4876" max="4876" width="6" style="212" customWidth="1"/>
    <col min="4877" max="4878" width="1.8984375" style="212" customWidth="1"/>
    <col min="4879" max="4879" width="11" style="212" customWidth="1"/>
    <col min="4880" max="4881" width="1.8984375" style="212" customWidth="1"/>
    <col min="4882" max="4882" width="11" style="212" customWidth="1"/>
    <col min="4883" max="4883" width="1.59765625" style="212" customWidth="1"/>
    <col min="4884" max="4885" width="1.8984375" style="212" customWidth="1"/>
    <col min="4886" max="4887" width="4.5" style="212" customWidth="1"/>
    <col min="4888" max="4888" width="6" style="212" customWidth="1"/>
    <col min="4889" max="4889" width="11.09765625" style="212" customWidth="1"/>
    <col min="4890" max="5120" width="9" style="212"/>
    <col min="5121" max="5121" width="1.8984375" style="212" customWidth="1"/>
    <col min="5122" max="5122" width="11" style="212" bestFit="1" customWidth="1"/>
    <col min="5123" max="5123" width="1.8984375" style="212" customWidth="1"/>
    <col min="5124" max="5124" width="11" style="212" customWidth="1"/>
    <col min="5125" max="5125" width="1.8984375" style="212" customWidth="1"/>
    <col min="5126" max="5126" width="6" style="212" customWidth="1"/>
    <col min="5127" max="5128" width="1.8984375" style="212" customWidth="1"/>
    <col min="5129" max="5129" width="11.09765625" style="212" customWidth="1"/>
    <col min="5130" max="5131" width="1.8984375" style="212" customWidth="1"/>
    <col min="5132" max="5132" width="6" style="212" customWidth="1"/>
    <col min="5133" max="5134" width="1.8984375" style="212" customWidth="1"/>
    <col min="5135" max="5135" width="11" style="212" customWidth="1"/>
    <col min="5136" max="5137" width="1.8984375" style="212" customWidth="1"/>
    <col min="5138" max="5138" width="11" style="212" customWidth="1"/>
    <col min="5139" max="5139" width="1.59765625" style="212" customWidth="1"/>
    <col min="5140" max="5141" width="1.8984375" style="212" customWidth="1"/>
    <col min="5142" max="5143" width="4.5" style="212" customWidth="1"/>
    <col min="5144" max="5144" width="6" style="212" customWidth="1"/>
    <col min="5145" max="5145" width="11.09765625" style="212" customWidth="1"/>
    <col min="5146" max="5376" width="9" style="212"/>
    <col min="5377" max="5377" width="1.8984375" style="212" customWidth="1"/>
    <col min="5378" max="5378" width="11" style="212" bestFit="1" customWidth="1"/>
    <col min="5379" max="5379" width="1.8984375" style="212" customWidth="1"/>
    <col min="5380" max="5380" width="11" style="212" customWidth="1"/>
    <col min="5381" max="5381" width="1.8984375" style="212" customWidth="1"/>
    <col min="5382" max="5382" width="6" style="212" customWidth="1"/>
    <col min="5383" max="5384" width="1.8984375" style="212" customWidth="1"/>
    <col min="5385" max="5385" width="11.09765625" style="212" customWidth="1"/>
    <col min="5386" max="5387" width="1.8984375" style="212" customWidth="1"/>
    <col min="5388" max="5388" width="6" style="212" customWidth="1"/>
    <col min="5389" max="5390" width="1.8984375" style="212" customWidth="1"/>
    <col min="5391" max="5391" width="11" style="212" customWidth="1"/>
    <col min="5392" max="5393" width="1.8984375" style="212" customWidth="1"/>
    <col min="5394" max="5394" width="11" style="212" customWidth="1"/>
    <col min="5395" max="5395" width="1.59765625" style="212" customWidth="1"/>
    <col min="5396" max="5397" width="1.8984375" style="212" customWidth="1"/>
    <col min="5398" max="5399" width="4.5" style="212" customWidth="1"/>
    <col min="5400" max="5400" width="6" style="212" customWidth="1"/>
    <col min="5401" max="5401" width="11.09765625" style="212" customWidth="1"/>
    <col min="5402" max="5632" width="9" style="212"/>
    <col min="5633" max="5633" width="1.8984375" style="212" customWidth="1"/>
    <col min="5634" max="5634" width="11" style="212" bestFit="1" customWidth="1"/>
    <col min="5635" max="5635" width="1.8984375" style="212" customWidth="1"/>
    <col min="5636" max="5636" width="11" style="212" customWidth="1"/>
    <col min="5637" max="5637" width="1.8984375" style="212" customWidth="1"/>
    <col min="5638" max="5638" width="6" style="212" customWidth="1"/>
    <col min="5639" max="5640" width="1.8984375" style="212" customWidth="1"/>
    <col min="5641" max="5641" width="11.09765625" style="212" customWidth="1"/>
    <col min="5642" max="5643" width="1.8984375" style="212" customWidth="1"/>
    <col min="5644" max="5644" width="6" style="212" customWidth="1"/>
    <col min="5645" max="5646" width="1.8984375" style="212" customWidth="1"/>
    <col min="5647" max="5647" width="11" style="212" customWidth="1"/>
    <col min="5648" max="5649" width="1.8984375" style="212" customWidth="1"/>
    <col min="5650" max="5650" width="11" style="212" customWidth="1"/>
    <col min="5651" max="5651" width="1.59765625" style="212" customWidth="1"/>
    <col min="5652" max="5653" width="1.8984375" style="212" customWidth="1"/>
    <col min="5654" max="5655" width="4.5" style="212" customWidth="1"/>
    <col min="5656" max="5656" width="6" style="212" customWidth="1"/>
    <col min="5657" max="5657" width="11.09765625" style="212" customWidth="1"/>
    <col min="5658" max="5888" width="9" style="212"/>
    <col min="5889" max="5889" width="1.8984375" style="212" customWidth="1"/>
    <col min="5890" max="5890" width="11" style="212" bestFit="1" customWidth="1"/>
    <col min="5891" max="5891" width="1.8984375" style="212" customWidth="1"/>
    <col min="5892" max="5892" width="11" style="212" customWidth="1"/>
    <col min="5893" max="5893" width="1.8984375" style="212" customWidth="1"/>
    <col min="5894" max="5894" width="6" style="212" customWidth="1"/>
    <col min="5895" max="5896" width="1.8984375" style="212" customWidth="1"/>
    <col min="5897" max="5897" width="11.09765625" style="212" customWidth="1"/>
    <col min="5898" max="5899" width="1.8984375" style="212" customWidth="1"/>
    <col min="5900" max="5900" width="6" style="212" customWidth="1"/>
    <col min="5901" max="5902" width="1.8984375" style="212" customWidth="1"/>
    <col min="5903" max="5903" width="11" style="212" customWidth="1"/>
    <col min="5904" max="5905" width="1.8984375" style="212" customWidth="1"/>
    <col min="5906" max="5906" width="11" style="212" customWidth="1"/>
    <col min="5907" max="5907" width="1.59765625" style="212" customWidth="1"/>
    <col min="5908" max="5909" width="1.8984375" style="212" customWidth="1"/>
    <col min="5910" max="5911" width="4.5" style="212" customWidth="1"/>
    <col min="5912" max="5912" width="6" style="212" customWidth="1"/>
    <col min="5913" max="5913" width="11.09765625" style="212" customWidth="1"/>
    <col min="5914" max="6144" width="9" style="212"/>
    <col min="6145" max="6145" width="1.8984375" style="212" customWidth="1"/>
    <col min="6146" max="6146" width="11" style="212" bestFit="1" customWidth="1"/>
    <col min="6147" max="6147" width="1.8984375" style="212" customWidth="1"/>
    <col min="6148" max="6148" width="11" style="212" customWidth="1"/>
    <col min="6149" max="6149" width="1.8984375" style="212" customWidth="1"/>
    <col min="6150" max="6150" width="6" style="212" customWidth="1"/>
    <col min="6151" max="6152" width="1.8984375" style="212" customWidth="1"/>
    <col min="6153" max="6153" width="11.09765625" style="212" customWidth="1"/>
    <col min="6154" max="6155" width="1.8984375" style="212" customWidth="1"/>
    <col min="6156" max="6156" width="6" style="212" customWidth="1"/>
    <col min="6157" max="6158" width="1.8984375" style="212" customWidth="1"/>
    <col min="6159" max="6159" width="11" style="212" customWidth="1"/>
    <col min="6160" max="6161" width="1.8984375" style="212" customWidth="1"/>
    <col min="6162" max="6162" width="11" style="212" customWidth="1"/>
    <col min="6163" max="6163" width="1.59765625" style="212" customWidth="1"/>
    <col min="6164" max="6165" width="1.8984375" style="212" customWidth="1"/>
    <col min="6166" max="6167" width="4.5" style="212" customWidth="1"/>
    <col min="6168" max="6168" width="6" style="212" customWidth="1"/>
    <col min="6169" max="6169" width="11.09765625" style="212" customWidth="1"/>
    <col min="6170" max="6400" width="9" style="212"/>
    <col min="6401" max="6401" width="1.8984375" style="212" customWidth="1"/>
    <col min="6402" max="6402" width="11" style="212" bestFit="1" customWidth="1"/>
    <col min="6403" max="6403" width="1.8984375" style="212" customWidth="1"/>
    <col min="6404" max="6404" width="11" style="212" customWidth="1"/>
    <col min="6405" max="6405" width="1.8984375" style="212" customWidth="1"/>
    <col min="6406" max="6406" width="6" style="212" customWidth="1"/>
    <col min="6407" max="6408" width="1.8984375" style="212" customWidth="1"/>
    <col min="6409" max="6409" width="11.09765625" style="212" customWidth="1"/>
    <col min="6410" max="6411" width="1.8984375" style="212" customWidth="1"/>
    <col min="6412" max="6412" width="6" style="212" customWidth="1"/>
    <col min="6413" max="6414" width="1.8984375" style="212" customWidth="1"/>
    <col min="6415" max="6415" width="11" style="212" customWidth="1"/>
    <col min="6416" max="6417" width="1.8984375" style="212" customWidth="1"/>
    <col min="6418" max="6418" width="11" style="212" customWidth="1"/>
    <col min="6419" max="6419" width="1.59765625" style="212" customWidth="1"/>
    <col min="6420" max="6421" width="1.8984375" style="212" customWidth="1"/>
    <col min="6422" max="6423" width="4.5" style="212" customWidth="1"/>
    <col min="6424" max="6424" width="6" style="212" customWidth="1"/>
    <col min="6425" max="6425" width="11.09765625" style="212" customWidth="1"/>
    <col min="6426" max="6656" width="9" style="212"/>
    <col min="6657" max="6657" width="1.8984375" style="212" customWidth="1"/>
    <col min="6658" max="6658" width="11" style="212" bestFit="1" customWidth="1"/>
    <col min="6659" max="6659" width="1.8984375" style="212" customWidth="1"/>
    <col min="6660" max="6660" width="11" style="212" customWidth="1"/>
    <col min="6661" max="6661" width="1.8984375" style="212" customWidth="1"/>
    <col min="6662" max="6662" width="6" style="212" customWidth="1"/>
    <col min="6663" max="6664" width="1.8984375" style="212" customWidth="1"/>
    <col min="6665" max="6665" width="11.09765625" style="212" customWidth="1"/>
    <col min="6666" max="6667" width="1.8984375" style="212" customWidth="1"/>
    <col min="6668" max="6668" width="6" style="212" customWidth="1"/>
    <col min="6669" max="6670" width="1.8984375" style="212" customWidth="1"/>
    <col min="6671" max="6671" width="11" style="212" customWidth="1"/>
    <col min="6672" max="6673" width="1.8984375" style="212" customWidth="1"/>
    <col min="6674" max="6674" width="11" style="212" customWidth="1"/>
    <col min="6675" max="6675" width="1.59765625" style="212" customWidth="1"/>
    <col min="6676" max="6677" width="1.8984375" style="212" customWidth="1"/>
    <col min="6678" max="6679" width="4.5" style="212" customWidth="1"/>
    <col min="6680" max="6680" width="6" style="212" customWidth="1"/>
    <col min="6681" max="6681" width="11.09765625" style="212" customWidth="1"/>
    <col min="6682" max="6912" width="9" style="212"/>
    <col min="6913" max="6913" width="1.8984375" style="212" customWidth="1"/>
    <col min="6914" max="6914" width="11" style="212" bestFit="1" customWidth="1"/>
    <col min="6915" max="6915" width="1.8984375" style="212" customWidth="1"/>
    <col min="6916" max="6916" width="11" style="212" customWidth="1"/>
    <col min="6917" max="6917" width="1.8984375" style="212" customWidth="1"/>
    <col min="6918" max="6918" width="6" style="212" customWidth="1"/>
    <col min="6919" max="6920" width="1.8984375" style="212" customWidth="1"/>
    <col min="6921" max="6921" width="11.09765625" style="212" customWidth="1"/>
    <col min="6922" max="6923" width="1.8984375" style="212" customWidth="1"/>
    <col min="6924" max="6924" width="6" style="212" customWidth="1"/>
    <col min="6925" max="6926" width="1.8984375" style="212" customWidth="1"/>
    <col min="6927" max="6927" width="11" style="212" customWidth="1"/>
    <col min="6928" max="6929" width="1.8984375" style="212" customWidth="1"/>
    <col min="6930" max="6930" width="11" style="212" customWidth="1"/>
    <col min="6931" max="6931" width="1.59765625" style="212" customWidth="1"/>
    <col min="6932" max="6933" width="1.8984375" style="212" customWidth="1"/>
    <col min="6934" max="6935" width="4.5" style="212" customWidth="1"/>
    <col min="6936" max="6936" width="6" style="212" customWidth="1"/>
    <col min="6937" max="6937" width="11.09765625" style="212" customWidth="1"/>
    <col min="6938" max="7168" width="9" style="212"/>
    <col min="7169" max="7169" width="1.8984375" style="212" customWidth="1"/>
    <col min="7170" max="7170" width="11" style="212" bestFit="1" customWidth="1"/>
    <col min="7171" max="7171" width="1.8984375" style="212" customWidth="1"/>
    <col min="7172" max="7172" width="11" style="212" customWidth="1"/>
    <col min="7173" max="7173" width="1.8984375" style="212" customWidth="1"/>
    <col min="7174" max="7174" width="6" style="212" customWidth="1"/>
    <col min="7175" max="7176" width="1.8984375" style="212" customWidth="1"/>
    <col min="7177" max="7177" width="11.09765625" style="212" customWidth="1"/>
    <col min="7178" max="7179" width="1.8984375" style="212" customWidth="1"/>
    <col min="7180" max="7180" width="6" style="212" customWidth="1"/>
    <col min="7181" max="7182" width="1.8984375" style="212" customWidth="1"/>
    <col min="7183" max="7183" width="11" style="212" customWidth="1"/>
    <col min="7184" max="7185" width="1.8984375" style="212" customWidth="1"/>
    <col min="7186" max="7186" width="11" style="212" customWidth="1"/>
    <col min="7187" max="7187" width="1.59765625" style="212" customWidth="1"/>
    <col min="7188" max="7189" width="1.8984375" style="212" customWidth="1"/>
    <col min="7190" max="7191" width="4.5" style="212" customWidth="1"/>
    <col min="7192" max="7192" width="6" style="212" customWidth="1"/>
    <col min="7193" max="7193" width="11.09765625" style="212" customWidth="1"/>
    <col min="7194" max="7424" width="9" style="212"/>
    <col min="7425" max="7425" width="1.8984375" style="212" customWidth="1"/>
    <col min="7426" max="7426" width="11" style="212" bestFit="1" customWidth="1"/>
    <col min="7427" max="7427" width="1.8984375" style="212" customWidth="1"/>
    <col min="7428" max="7428" width="11" style="212" customWidth="1"/>
    <col min="7429" max="7429" width="1.8984375" style="212" customWidth="1"/>
    <col min="7430" max="7430" width="6" style="212" customWidth="1"/>
    <col min="7431" max="7432" width="1.8984375" style="212" customWidth="1"/>
    <col min="7433" max="7433" width="11.09765625" style="212" customWidth="1"/>
    <col min="7434" max="7435" width="1.8984375" style="212" customWidth="1"/>
    <col min="7436" max="7436" width="6" style="212" customWidth="1"/>
    <col min="7437" max="7438" width="1.8984375" style="212" customWidth="1"/>
    <col min="7439" max="7439" width="11" style="212" customWidth="1"/>
    <col min="7440" max="7441" width="1.8984375" style="212" customWidth="1"/>
    <col min="7442" max="7442" width="11" style="212" customWidth="1"/>
    <col min="7443" max="7443" width="1.59765625" style="212" customWidth="1"/>
    <col min="7444" max="7445" width="1.8984375" style="212" customWidth="1"/>
    <col min="7446" max="7447" width="4.5" style="212" customWidth="1"/>
    <col min="7448" max="7448" width="6" style="212" customWidth="1"/>
    <col min="7449" max="7449" width="11.09765625" style="212" customWidth="1"/>
    <col min="7450" max="7680" width="9" style="212"/>
    <col min="7681" max="7681" width="1.8984375" style="212" customWidth="1"/>
    <col min="7682" max="7682" width="11" style="212" bestFit="1" customWidth="1"/>
    <col min="7683" max="7683" width="1.8984375" style="212" customWidth="1"/>
    <col min="7684" max="7684" width="11" style="212" customWidth="1"/>
    <col min="7685" max="7685" width="1.8984375" style="212" customWidth="1"/>
    <col min="7686" max="7686" width="6" style="212" customWidth="1"/>
    <col min="7687" max="7688" width="1.8984375" style="212" customWidth="1"/>
    <col min="7689" max="7689" width="11.09765625" style="212" customWidth="1"/>
    <col min="7690" max="7691" width="1.8984375" style="212" customWidth="1"/>
    <col min="7692" max="7692" width="6" style="212" customWidth="1"/>
    <col min="7693" max="7694" width="1.8984375" style="212" customWidth="1"/>
    <col min="7695" max="7695" width="11" style="212" customWidth="1"/>
    <col min="7696" max="7697" width="1.8984375" style="212" customWidth="1"/>
    <col min="7698" max="7698" width="11" style="212" customWidth="1"/>
    <col min="7699" max="7699" width="1.59765625" style="212" customWidth="1"/>
    <col min="7700" max="7701" width="1.8984375" style="212" customWidth="1"/>
    <col min="7702" max="7703" width="4.5" style="212" customWidth="1"/>
    <col min="7704" max="7704" width="6" style="212" customWidth="1"/>
    <col min="7705" max="7705" width="11.09765625" style="212" customWidth="1"/>
    <col min="7706" max="7936" width="9" style="212"/>
    <col min="7937" max="7937" width="1.8984375" style="212" customWidth="1"/>
    <col min="7938" max="7938" width="11" style="212" bestFit="1" customWidth="1"/>
    <col min="7939" max="7939" width="1.8984375" style="212" customWidth="1"/>
    <col min="7940" max="7940" width="11" style="212" customWidth="1"/>
    <col min="7941" max="7941" width="1.8984375" style="212" customWidth="1"/>
    <col min="7942" max="7942" width="6" style="212" customWidth="1"/>
    <col min="7943" max="7944" width="1.8984375" style="212" customWidth="1"/>
    <col min="7945" max="7945" width="11.09765625" style="212" customWidth="1"/>
    <col min="7946" max="7947" width="1.8984375" style="212" customWidth="1"/>
    <col min="7948" max="7948" width="6" style="212" customWidth="1"/>
    <col min="7949" max="7950" width="1.8984375" style="212" customWidth="1"/>
    <col min="7951" max="7951" width="11" style="212" customWidth="1"/>
    <col min="7952" max="7953" width="1.8984375" style="212" customWidth="1"/>
    <col min="7954" max="7954" width="11" style="212" customWidth="1"/>
    <col min="7955" max="7955" width="1.59765625" style="212" customWidth="1"/>
    <col min="7956" max="7957" width="1.8984375" style="212" customWidth="1"/>
    <col min="7958" max="7959" width="4.5" style="212" customWidth="1"/>
    <col min="7960" max="7960" width="6" style="212" customWidth="1"/>
    <col min="7961" max="7961" width="11.09765625" style="212" customWidth="1"/>
    <col min="7962" max="8192" width="9" style="212"/>
    <col min="8193" max="8193" width="1.8984375" style="212" customWidth="1"/>
    <col min="8194" max="8194" width="11" style="212" bestFit="1" customWidth="1"/>
    <col min="8195" max="8195" width="1.8984375" style="212" customWidth="1"/>
    <col min="8196" max="8196" width="11" style="212" customWidth="1"/>
    <col min="8197" max="8197" width="1.8984375" style="212" customWidth="1"/>
    <col min="8198" max="8198" width="6" style="212" customWidth="1"/>
    <col min="8199" max="8200" width="1.8984375" style="212" customWidth="1"/>
    <col min="8201" max="8201" width="11.09765625" style="212" customWidth="1"/>
    <col min="8202" max="8203" width="1.8984375" style="212" customWidth="1"/>
    <col min="8204" max="8204" width="6" style="212" customWidth="1"/>
    <col min="8205" max="8206" width="1.8984375" style="212" customWidth="1"/>
    <col min="8207" max="8207" width="11" style="212" customWidth="1"/>
    <col min="8208" max="8209" width="1.8984375" style="212" customWidth="1"/>
    <col min="8210" max="8210" width="11" style="212" customWidth="1"/>
    <col min="8211" max="8211" width="1.59765625" style="212" customWidth="1"/>
    <col min="8212" max="8213" width="1.8984375" style="212" customWidth="1"/>
    <col min="8214" max="8215" width="4.5" style="212" customWidth="1"/>
    <col min="8216" max="8216" width="6" style="212" customWidth="1"/>
    <col min="8217" max="8217" width="11.09765625" style="212" customWidth="1"/>
    <col min="8218" max="8448" width="9" style="212"/>
    <col min="8449" max="8449" width="1.8984375" style="212" customWidth="1"/>
    <col min="8450" max="8450" width="11" style="212" bestFit="1" customWidth="1"/>
    <col min="8451" max="8451" width="1.8984375" style="212" customWidth="1"/>
    <col min="8452" max="8452" width="11" style="212" customWidth="1"/>
    <col min="8453" max="8453" width="1.8984375" style="212" customWidth="1"/>
    <col min="8454" max="8454" width="6" style="212" customWidth="1"/>
    <col min="8455" max="8456" width="1.8984375" style="212" customWidth="1"/>
    <col min="8457" max="8457" width="11.09765625" style="212" customWidth="1"/>
    <col min="8458" max="8459" width="1.8984375" style="212" customWidth="1"/>
    <col min="8460" max="8460" width="6" style="212" customWidth="1"/>
    <col min="8461" max="8462" width="1.8984375" style="212" customWidth="1"/>
    <col min="8463" max="8463" width="11" style="212" customWidth="1"/>
    <col min="8464" max="8465" width="1.8984375" style="212" customWidth="1"/>
    <col min="8466" max="8466" width="11" style="212" customWidth="1"/>
    <col min="8467" max="8467" width="1.59765625" style="212" customWidth="1"/>
    <col min="8468" max="8469" width="1.8984375" style="212" customWidth="1"/>
    <col min="8470" max="8471" width="4.5" style="212" customWidth="1"/>
    <col min="8472" max="8472" width="6" style="212" customWidth="1"/>
    <col min="8473" max="8473" width="11.09765625" style="212" customWidth="1"/>
    <col min="8474" max="8704" width="9" style="212"/>
    <col min="8705" max="8705" width="1.8984375" style="212" customWidth="1"/>
    <col min="8706" max="8706" width="11" style="212" bestFit="1" customWidth="1"/>
    <col min="8707" max="8707" width="1.8984375" style="212" customWidth="1"/>
    <col min="8708" max="8708" width="11" style="212" customWidth="1"/>
    <col min="8709" max="8709" width="1.8984375" style="212" customWidth="1"/>
    <col min="8710" max="8710" width="6" style="212" customWidth="1"/>
    <col min="8711" max="8712" width="1.8984375" style="212" customWidth="1"/>
    <col min="8713" max="8713" width="11.09765625" style="212" customWidth="1"/>
    <col min="8714" max="8715" width="1.8984375" style="212" customWidth="1"/>
    <col min="8716" max="8716" width="6" style="212" customWidth="1"/>
    <col min="8717" max="8718" width="1.8984375" style="212" customWidth="1"/>
    <col min="8719" max="8719" width="11" style="212" customWidth="1"/>
    <col min="8720" max="8721" width="1.8984375" style="212" customWidth="1"/>
    <col min="8722" max="8722" width="11" style="212" customWidth="1"/>
    <col min="8723" max="8723" width="1.59765625" style="212" customWidth="1"/>
    <col min="8724" max="8725" width="1.8984375" style="212" customWidth="1"/>
    <col min="8726" max="8727" width="4.5" style="212" customWidth="1"/>
    <col min="8728" max="8728" width="6" style="212" customWidth="1"/>
    <col min="8729" max="8729" width="11.09765625" style="212" customWidth="1"/>
    <col min="8730" max="8960" width="9" style="212"/>
    <col min="8961" max="8961" width="1.8984375" style="212" customWidth="1"/>
    <col min="8962" max="8962" width="11" style="212" bestFit="1" customWidth="1"/>
    <col min="8963" max="8963" width="1.8984375" style="212" customWidth="1"/>
    <col min="8964" max="8964" width="11" style="212" customWidth="1"/>
    <col min="8965" max="8965" width="1.8984375" style="212" customWidth="1"/>
    <col min="8966" max="8966" width="6" style="212" customWidth="1"/>
    <col min="8967" max="8968" width="1.8984375" style="212" customWidth="1"/>
    <col min="8969" max="8969" width="11.09765625" style="212" customWidth="1"/>
    <col min="8970" max="8971" width="1.8984375" style="212" customWidth="1"/>
    <col min="8972" max="8972" width="6" style="212" customWidth="1"/>
    <col min="8973" max="8974" width="1.8984375" style="212" customWidth="1"/>
    <col min="8975" max="8975" width="11" style="212" customWidth="1"/>
    <col min="8976" max="8977" width="1.8984375" style="212" customWidth="1"/>
    <col min="8978" max="8978" width="11" style="212" customWidth="1"/>
    <col min="8979" max="8979" width="1.59765625" style="212" customWidth="1"/>
    <col min="8980" max="8981" width="1.8984375" style="212" customWidth="1"/>
    <col min="8982" max="8983" width="4.5" style="212" customWidth="1"/>
    <col min="8984" max="8984" width="6" style="212" customWidth="1"/>
    <col min="8985" max="8985" width="11.09765625" style="212" customWidth="1"/>
    <col min="8986" max="9216" width="9" style="212"/>
    <col min="9217" max="9217" width="1.8984375" style="212" customWidth="1"/>
    <col min="9218" max="9218" width="11" style="212" bestFit="1" customWidth="1"/>
    <col min="9219" max="9219" width="1.8984375" style="212" customWidth="1"/>
    <col min="9220" max="9220" width="11" style="212" customWidth="1"/>
    <col min="9221" max="9221" width="1.8984375" style="212" customWidth="1"/>
    <col min="9222" max="9222" width="6" style="212" customWidth="1"/>
    <col min="9223" max="9224" width="1.8984375" style="212" customWidth="1"/>
    <col min="9225" max="9225" width="11.09765625" style="212" customWidth="1"/>
    <col min="9226" max="9227" width="1.8984375" style="212" customWidth="1"/>
    <col min="9228" max="9228" width="6" style="212" customWidth="1"/>
    <col min="9229" max="9230" width="1.8984375" style="212" customWidth="1"/>
    <col min="9231" max="9231" width="11" style="212" customWidth="1"/>
    <col min="9232" max="9233" width="1.8984375" style="212" customWidth="1"/>
    <col min="9234" max="9234" width="11" style="212" customWidth="1"/>
    <col min="9235" max="9235" width="1.59765625" style="212" customWidth="1"/>
    <col min="9236" max="9237" width="1.8984375" style="212" customWidth="1"/>
    <col min="9238" max="9239" width="4.5" style="212" customWidth="1"/>
    <col min="9240" max="9240" width="6" style="212" customWidth="1"/>
    <col min="9241" max="9241" width="11.09765625" style="212" customWidth="1"/>
    <col min="9242" max="9472" width="9" style="212"/>
    <col min="9473" max="9473" width="1.8984375" style="212" customWidth="1"/>
    <col min="9474" max="9474" width="11" style="212" bestFit="1" customWidth="1"/>
    <col min="9475" max="9475" width="1.8984375" style="212" customWidth="1"/>
    <col min="9476" max="9476" width="11" style="212" customWidth="1"/>
    <col min="9477" max="9477" width="1.8984375" style="212" customWidth="1"/>
    <col min="9478" max="9478" width="6" style="212" customWidth="1"/>
    <col min="9479" max="9480" width="1.8984375" style="212" customWidth="1"/>
    <col min="9481" max="9481" width="11.09765625" style="212" customWidth="1"/>
    <col min="9482" max="9483" width="1.8984375" style="212" customWidth="1"/>
    <col min="9484" max="9484" width="6" style="212" customWidth="1"/>
    <col min="9485" max="9486" width="1.8984375" style="212" customWidth="1"/>
    <col min="9487" max="9487" width="11" style="212" customWidth="1"/>
    <col min="9488" max="9489" width="1.8984375" style="212" customWidth="1"/>
    <col min="9490" max="9490" width="11" style="212" customWidth="1"/>
    <col min="9491" max="9491" width="1.59765625" style="212" customWidth="1"/>
    <col min="9492" max="9493" width="1.8984375" style="212" customWidth="1"/>
    <col min="9494" max="9495" width="4.5" style="212" customWidth="1"/>
    <col min="9496" max="9496" width="6" style="212" customWidth="1"/>
    <col min="9497" max="9497" width="11.09765625" style="212" customWidth="1"/>
    <col min="9498" max="9728" width="9" style="212"/>
    <col min="9729" max="9729" width="1.8984375" style="212" customWidth="1"/>
    <col min="9730" max="9730" width="11" style="212" bestFit="1" customWidth="1"/>
    <col min="9731" max="9731" width="1.8984375" style="212" customWidth="1"/>
    <col min="9732" max="9732" width="11" style="212" customWidth="1"/>
    <col min="9733" max="9733" width="1.8984375" style="212" customWidth="1"/>
    <col min="9734" max="9734" width="6" style="212" customWidth="1"/>
    <col min="9735" max="9736" width="1.8984375" style="212" customWidth="1"/>
    <col min="9737" max="9737" width="11.09765625" style="212" customWidth="1"/>
    <col min="9738" max="9739" width="1.8984375" style="212" customWidth="1"/>
    <col min="9740" max="9740" width="6" style="212" customWidth="1"/>
    <col min="9741" max="9742" width="1.8984375" style="212" customWidth="1"/>
    <col min="9743" max="9743" width="11" style="212" customWidth="1"/>
    <col min="9744" max="9745" width="1.8984375" style="212" customWidth="1"/>
    <col min="9746" max="9746" width="11" style="212" customWidth="1"/>
    <col min="9747" max="9747" width="1.59765625" style="212" customWidth="1"/>
    <col min="9748" max="9749" width="1.8984375" style="212" customWidth="1"/>
    <col min="9750" max="9751" width="4.5" style="212" customWidth="1"/>
    <col min="9752" max="9752" width="6" style="212" customWidth="1"/>
    <col min="9753" max="9753" width="11.09765625" style="212" customWidth="1"/>
    <col min="9754" max="9984" width="9" style="212"/>
    <col min="9985" max="9985" width="1.8984375" style="212" customWidth="1"/>
    <col min="9986" max="9986" width="11" style="212" bestFit="1" customWidth="1"/>
    <col min="9987" max="9987" width="1.8984375" style="212" customWidth="1"/>
    <col min="9988" max="9988" width="11" style="212" customWidth="1"/>
    <col min="9989" max="9989" width="1.8984375" style="212" customWidth="1"/>
    <col min="9990" max="9990" width="6" style="212" customWidth="1"/>
    <col min="9991" max="9992" width="1.8984375" style="212" customWidth="1"/>
    <col min="9993" max="9993" width="11.09765625" style="212" customWidth="1"/>
    <col min="9994" max="9995" width="1.8984375" style="212" customWidth="1"/>
    <col min="9996" max="9996" width="6" style="212" customWidth="1"/>
    <col min="9997" max="9998" width="1.8984375" style="212" customWidth="1"/>
    <col min="9999" max="9999" width="11" style="212" customWidth="1"/>
    <col min="10000" max="10001" width="1.8984375" style="212" customWidth="1"/>
    <col min="10002" max="10002" width="11" style="212" customWidth="1"/>
    <col min="10003" max="10003" width="1.59765625" style="212" customWidth="1"/>
    <col min="10004" max="10005" width="1.8984375" style="212" customWidth="1"/>
    <col min="10006" max="10007" width="4.5" style="212" customWidth="1"/>
    <col min="10008" max="10008" width="6" style="212" customWidth="1"/>
    <col min="10009" max="10009" width="11.09765625" style="212" customWidth="1"/>
    <col min="10010" max="10240" width="9" style="212"/>
    <col min="10241" max="10241" width="1.8984375" style="212" customWidth="1"/>
    <col min="10242" max="10242" width="11" style="212" bestFit="1" customWidth="1"/>
    <col min="10243" max="10243" width="1.8984375" style="212" customWidth="1"/>
    <col min="10244" max="10244" width="11" style="212" customWidth="1"/>
    <col min="10245" max="10245" width="1.8984375" style="212" customWidth="1"/>
    <col min="10246" max="10246" width="6" style="212" customWidth="1"/>
    <col min="10247" max="10248" width="1.8984375" style="212" customWidth="1"/>
    <col min="10249" max="10249" width="11.09765625" style="212" customWidth="1"/>
    <col min="10250" max="10251" width="1.8984375" style="212" customWidth="1"/>
    <col min="10252" max="10252" width="6" style="212" customWidth="1"/>
    <col min="10253" max="10254" width="1.8984375" style="212" customWidth="1"/>
    <col min="10255" max="10255" width="11" style="212" customWidth="1"/>
    <col min="10256" max="10257" width="1.8984375" style="212" customWidth="1"/>
    <col min="10258" max="10258" width="11" style="212" customWidth="1"/>
    <col min="10259" max="10259" width="1.59765625" style="212" customWidth="1"/>
    <col min="10260" max="10261" width="1.8984375" style="212" customWidth="1"/>
    <col min="10262" max="10263" width="4.5" style="212" customWidth="1"/>
    <col min="10264" max="10264" width="6" style="212" customWidth="1"/>
    <col min="10265" max="10265" width="11.09765625" style="212" customWidth="1"/>
    <col min="10266" max="10496" width="9" style="212"/>
    <col min="10497" max="10497" width="1.8984375" style="212" customWidth="1"/>
    <col min="10498" max="10498" width="11" style="212" bestFit="1" customWidth="1"/>
    <col min="10499" max="10499" width="1.8984375" style="212" customWidth="1"/>
    <col min="10500" max="10500" width="11" style="212" customWidth="1"/>
    <col min="10501" max="10501" width="1.8984375" style="212" customWidth="1"/>
    <col min="10502" max="10502" width="6" style="212" customWidth="1"/>
    <col min="10503" max="10504" width="1.8984375" style="212" customWidth="1"/>
    <col min="10505" max="10505" width="11.09765625" style="212" customWidth="1"/>
    <col min="10506" max="10507" width="1.8984375" style="212" customWidth="1"/>
    <col min="10508" max="10508" width="6" style="212" customWidth="1"/>
    <col min="10509" max="10510" width="1.8984375" style="212" customWidth="1"/>
    <col min="10511" max="10511" width="11" style="212" customWidth="1"/>
    <col min="10512" max="10513" width="1.8984375" style="212" customWidth="1"/>
    <col min="10514" max="10514" width="11" style="212" customWidth="1"/>
    <col min="10515" max="10515" width="1.59765625" style="212" customWidth="1"/>
    <col min="10516" max="10517" width="1.8984375" style="212" customWidth="1"/>
    <col min="10518" max="10519" width="4.5" style="212" customWidth="1"/>
    <col min="10520" max="10520" width="6" style="212" customWidth="1"/>
    <col min="10521" max="10521" width="11.09765625" style="212" customWidth="1"/>
    <col min="10522" max="10752" width="9" style="212"/>
    <col min="10753" max="10753" width="1.8984375" style="212" customWidth="1"/>
    <col min="10754" max="10754" width="11" style="212" bestFit="1" customWidth="1"/>
    <col min="10755" max="10755" width="1.8984375" style="212" customWidth="1"/>
    <col min="10756" max="10756" width="11" style="212" customWidth="1"/>
    <col min="10757" max="10757" width="1.8984375" style="212" customWidth="1"/>
    <col min="10758" max="10758" width="6" style="212" customWidth="1"/>
    <col min="10759" max="10760" width="1.8984375" style="212" customWidth="1"/>
    <col min="10761" max="10761" width="11.09765625" style="212" customWidth="1"/>
    <col min="10762" max="10763" width="1.8984375" style="212" customWidth="1"/>
    <col min="10764" max="10764" width="6" style="212" customWidth="1"/>
    <col min="10765" max="10766" width="1.8984375" style="212" customWidth="1"/>
    <col min="10767" max="10767" width="11" style="212" customWidth="1"/>
    <col min="10768" max="10769" width="1.8984375" style="212" customWidth="1"/>
    <col min="10770" max="10770" width="11" style="212" customWidth="1"/>
    <col min="10771" max="10771" width="1.59765625" style="212" customWidth="1"/>
    <col min="10772" max="10773" width="1.8984375" style="212" customWidth="1"/>
    <col min="10774" max="10775" width="4.5" style="212" customWidth="1"/>
    <col min="10776" max="10776" width="6" style="212" customWidth="1"/>
    <col min="10777" max="10777" width="11.09765625" style="212" customWidth="1"/>
    <col min="10778" max="11008" width="9" style="212"/>
    <col min="11009" max="11009" width="1.8984375" style="212" customWidth="1"/>
    <col min="11010" max="11010" width="11" style="212" bestFit="1" customWidth="1"/>
    <col min="11011" max="11011" width="1.8984375" style="212" customWidth="1"/>
    <col min="11012" max="11012" width="11" style="212" customWidth="1"/>
    <col min="11013" max="11013" width="1.8984375" style="212" customWidth="1"/>
    <col min="11014" max="11014" width="6" style="212" customWidth="1"/>
    <col min="11015" max="11016" width="1.8984375" style="212" customWidth="1"/>
    <col min="11017" max="11017" width="11.09765625" style="212" customWidth="1"/>
    <col min="11018" max="11019" width="1.8984375" style="212" customWidth="1"/>
    <col min="11020" max="11020" width="6" style="212" customWidth="1"/>
    <col min="11021" max="11022" width="1.8984375" style="212" customWidth="1"/>
    <col min="11023" max="11023" width="11" style="212" customWidth="1"/>
    <col min="11024" max="11025" width="1.8984375" style="212" customWidth="1"/>
    <col min="11026" max="11026" width="11" style="212" customWidth="1"/>
    <col min="11027" max="11027" width="1.59765625" style="212" customWidth="1"/>
    <col min="11028" max="11029" width="1.8984375" style="212" customWidth="1"/>
    <col min="11030" max="11031" width="4.5" style="212" customWidth="1"/>
    <col min="11032" max="11032" width="6" style="212" customWidth="1"/>
    <col min="11033" max="11033" width="11.09765625" style="212" customWidth="1"/>
    <col min="11034" max="11264" width="9" style="212"/>
    <col min="11265" max="11265" width="1.8984375" style="212" customWidth="1"/>
    <col min="11266" max="11266" width="11" style="212" bestFit="1" customWidth="1"/>
    <col min="11267" max="11267" width="1.8984375" style="212" customWidth="1"/>
    <col min="11268" max="11268" width="11" style="212" customWidth="1"/>
    <col min="11269" max="11269" width="1.8984375" style="212" customWidth="1"/>
    <col min="11270" max="11270" width="6" style="212" customWidth="1"/>
    <col min="11271" max="11272" width="1.8984375" style="212" customWidth="1"/>
    <col min="11273" max="11273" width="11.09765625" style="212" customWidth="1"/>
    <col min="11274" max="11275" width="1.8984375" style="212" customWidth="1"/>
    <col min="11276" max="11276" width="6" style="212" customWidth="1"/>
    <col min="11277" max="11278" width="1.8984375" style="212" customWidth="1"/>
    <col min="11279" max="11279" width="11" style="212" customWidth="1"/>
    <col min="11280" max="11281" width="1.8984375" style="212" customWidth="1"/>
    <col min="11282" max="11282" width="11" style="212" customWidth="1"/>
    <col min="11283" max="11283" width="1.59765625" style="212" customWidth="1"/>
    <col min="11284" max="11285" width="1.8984375" style="212" customWidth="1"/>
    <col min="11286" max="11287" width="4.5" style="212" customWidth="1"/>
    <col min="11288" max="11288" width="6" style="212" customWidth="1"/>
    <col min="11289" max="11289" width="11.09765625" style="212" customWidth="1"/>
    <col min="11290" max="11520" width="9" style="212"/>
    <col min="11521" max="11521" width="1.8984375" style="212" customWidth="1"/>
    <col min="11522" max="11522" width="11" style="212" bestFit="1" customWidth="1"/>
    <col min="11523" max="11523" width="1.8984375" style="212" customWidth="1"/>
    <col min="11524" max="11524" width="11" style="212" customWidth="1"/>
    <col min="11525" max="11525" width="1.8984375" style="212" customWidth="1"/>
    <col min="11526" max="11526" width="6" style="212" customWidth="1"/>
    <col min="11527" max="11528" width="1.8984375" style="212" customWidth="1"/>
    <col min="11529" max="11529" width="11.09765625" style="212" customWidth="1"/>
    <col min="11530" max="11531" width="1.8984375" style="212" customWidth="1"/>
    <col min="11532" max="11532" width="6" style="212" customWidth="1"/>
    <col min="11533" max="11534" width="1.8984375" style="212" customWidth="1"/>
    <col min="11535" max="11535" width="11" style="212" customWidth="1"/>
    <col min="11536" max="11537" width="1.8984375" style="212" customWidth="1"/>
    <col min="11538" max="11538" width="11" style="212" customWidth="1"/>
    <col min="11539" max="11539" width="1.59765625" style="212" customWidth="1"/>
    <col min="11540" max="11541" width="1.8984375" style="212" customWidth="1"/>
    <col min="11542" max="11543" width="4.5" style="212" customWidth="1"/>
    <col min="11544" max="11544" width="6" style="212" customWidth="1"/>
    <col min="11545" max="11545" width="11.09765625" style="212" customWidth="1"/>
    <col min="11546" max="11776" width="9" style="212"/>
    <col min="11777" max="11777" width="1.8984375" style="212" customWidth="1"/>
    <col min="11778" max="11778" width="11" style="212" bestFit="1" customWidth="1"/>
    <col min="11779" max="11779" width="1.8984375" style="212" customWidth="1"/>
    <col min="11780" max="11780" width="11" style="212" customWidth="1"/>
    <col min="11781" max="11781" width="1.8984375" style="212" customWidth="1"/>
    <col min="11782" max="11782" width="6" style="212" customWidth="1"/>
    <col min="11783" max="11784" width="1.8984375" style="212" customWidth="1"/>
    <col min="11785" max="11785" width="11.09765625" style="212" customWidth="1"/>
    <col min="11786" max="11787" width="1.8984375" style="212" customWidth="1"/>
    <col min="11788" max="11788" width="6" style="212" customWidth="1"/>
    <col min="11789" max="11790" width="1.8984375" style="212" customWidth="1"/>
    <col min="11791" max="11791" width="11" style="212" customWidth="1"/>
    <col min="11792" max="11793" width="1.8984375" style="212" customWidth="1"/>
    <col min="11794" max="11794" width="11" style="212" customWidth="1"/>
    <col min="11795" max="11795" width="1.59765625" style="212" customWidth="1"/>
    <col min="11796" max="11797" width="1.8984375" style="212" customWidth="1"/>
    <col min="11798" max="11799" width="4.5" style="212" customWidth="1"/>
    <col min="11800" max="11800" width="6" style="212" customWidth="1"/>
    <col min="11801" max="11801" width="11.09765625" style="212" customWidth="1"/>
    <col min="11802" max="12032" width="9" style="212"/>
    <col min="12033" max="12033" width="1.8984375" style="212" customWidth="1"/>
    <col min="12034" max="12034" width="11" style="212" bestFit="1" customWidth="1"/>
    <col min="12035" max="12035" width="1.8984375" style="212" customWidth="1"/>
    <col min="12036" max="12036" width="11" style="212" customWidth="1"/>
    <col min="12037" max="12037" width="1.8984375" style="212" customWidth="1"/>
    <col min="12038" max="12038" width="6" style="212" customWidth="1"/>
    <col min="12039" max="12040" width="1.8984375" style="212" customWidth="1"/>
    <col min="12041" max="12041" width="11.09765625" style="212" customWidth="1"/>
    <col min="12042" max="12043" width="1.8984375" style="212" customWidth="1"/>
    <col min="12044" max="12044" width="6" style="212" customWidth="1"/>
    <col min="12045" max="12046" width="1.8984375" style="212" customWidth="1"/>
    <col min="12047" max="12047" width="11" style="212" customWidth="1"/>
    <col min="12048" max="12049" width="1.8984375" style="212" customWidth="1"/>
    <col min="12050" max="12050" width="11" style="212" customWidth="1"/>
    <col min="12051" max="12051" width="1.59765625" style="212" customWidth="1"/>
    <col min="12052" max="12053" width="1.8984375" style="212" customWidth="1"/>
    <col min="12054" max="12055" width="4.5" style="212" customWidth="1"/>
    <col min="12056" max="12056" width="6" style="212" customWidth="1"/>
    <col min="12057" max="12057" width="11.09765625" style="212" customWidth="1"/>
    <col min="12058" max="12288" width="9" style="212"/>
    <col min="12289" max="12289" width="1.8984375" style="212" customWidth="1"/>
    <col min="12290" max="12290" width="11" style="212" bestFit="1" customWidth="1"/>
    <col min="12291" max="12291" width="1.8984375" style="212" customWidth="1"/>
    <col min="12292" max="12292" width="11" style="212" customWidth="1"/>
    <col min="12293" max="12293" width="1.8984375" style="212" customWidth="1"/>
    <col min="12294" max="12294" width="6" style="212" customWidth="1"/>
    <col min="12295" max="12296" width="1.8984375" style="212" customWidth="1"/>
    <col min="12297" max="12297" width="11.09765625" style="212" customWidth="1"/>
    <col min="12298" max="12299" width="1.8984375" style="212" customWidth="1"/>
    <col min="12300" max="12300" width="6" style="212" customWidth="1"/>
    <col min="12301" max="12302" width="1.8984375" style="212" customWidth="1"/>
    <col min="12303" max="12303" width="11" style="212" customWidth="1"/>
    <col min="12304" max="12305" width="1.8984375" style="212" customWidth="1"/>
    <col min="12306" max="12306" width="11" style="212" customWidth="1"/>
    <col min="12307" max="12307" width="1.59765625" style="212" customWidth="1"/>
    <col min="12308" max="12309" width="1.8984375" style="212" customWidth="1"/>
    <col min="12310" max="12311" width="4.5" style="212" customWidth="1"/>
    <col min="12312" max="12312" width="6" style="212" customWidth="1"/>
    <col min="12313" max="12313" width="11.09765625" style="212" customWidth="1"/>
    <col min="12314" max="12544" width="9" style="212"/>
    <col min="12545" max="12545" width="1.8984375" style="212" customWidth="1"/>
    <col min="12546" max="12546" width="11" style="212" bestFit="1" customWidth="1"/>
    <col min="12547" max="12547" width="1.8984375" style="212" customWidth="1"/>
    <col min="12548" max="12548" width="11" style="212" customWidth="1"/>
    <col min="12549" max="12549" width="1.8984375" style="212" customWidth="1"/>
    <col min="12550" max="12550" width="6" style="212" customWidth="1"/>
    <col min="12551" max="12552" width="1.8984375" style="212" customWidth="1"/>
    <col min="12553" max="12553" width="11.09765625" style="212" customWidth="1"/>
    <col min="12554" max="12555" width="1.8984375" style="212" customWidth="1"/>
    <col min="12556" max="12556" width="6" style="212" customWidth="1"/>
    <col min="12557" max="12558" width="1.8984375" style="212" customWidth="1"/>
    <col min="12559" max="12559" width="11" style="212" customWidth="1"/>
    <col min="12560" max="12561" width="1.8984375" style="212" customWidth="1"/>
    <col min="12562" max="12562" width="11" style="212" customWidth="1"/>
    <col min="12563" max="12563" width="1.59765625" style="212" customWidth="1"/>
    <col min="12564" max="12565" width="1.8984375" style="212" customWidth="1"/>
    <col min="12566" max="12567" width="4.5" style="212" customWidth="1"/>
    <col min="12568" max="12568" width="6" style="212" customWidth="1"/>
    <col min="12569" max="12569" width="11.09765625" style="212" customWidth="1"/>
    <col min="12570" max="12800" width="9" style="212"/>
    <col min="12801" max="12801" width="1.8984375" style="212" customWidth="1"/>
    <col min="12802" max="12802" width="11" style="212" bestFit="1" customWidth="1"/>
    <col min="12803" max="12803" width="1.8984375" style="212" customWidth="1"/>
    <col min="12804" max="12804" width="11" style="212" customWidth="1"/>
    <col min="12805" max="12805" width="1.8984375" style="212" customWidth="1"/>
    <col min="12806" max="12806" width="6" style="212" customWidth="1"/>
    <col min="12807" max="12808" width="1.8984375" style="212" customWidth="1"/>
    <col min="12809" max="12809" width="11.09765625" style="212" customWidth="1"/>
    <col min="12810" max="12811" width="1.8984375" style="212" customWidth="1"/>
    <col min="12812" max="12812" width="6" style="212" customWidth="1"/>
    <col min="12813" max="12814" width="1.8984375" style="212" customWidth="1"/>
    <col min="12815" max="12815" width="11" style="212" customWidth="1"/>
    <col min="12816" max="12817" width="1.8984375" style="212" customWidth="1"/>
    <col min="12818" max="12818" width="11" style="212" customWidth="1"/>
    <col min="12819" max="12819" width="1.59765625" style="212" customWidth="1"/>
    <col min="12820" max="12821" width="1.8984375" style="212" customWidth="1"/>
    <col min="12822" max="12823" width="4.5" style="212" customWidth="1"/>
    <col min="12824" max="12824" width="6" style="212" customWidth="1"/>
    <col min="12825" max="12825" width="11.09765625" style="212" customWidth="1"/>
    <col min="12826" max="13056" width="9" style="212"/>
    <col min="13057" max="13057" width="1.8984375" style="212" customWidth="1"/>
    <col min="13058" max="13058" width="11" style="212" bestFit="1" customWidth="1"/>
    <col min="13059" max="13059" width="1.8984375" style="212" customWidth="1"/>
    <col min="13060" max="13060" width="11" style="212" customWidth="1"/>
    <col min="13061" max="13061" width="1.8984375" style="212" customWidth="1"/>
    <col min="13062" max="13062" width="6" style="212" customWidth="1"/>
    <col min="13063" max="13064" width="1.8984375" style="212" customWidth="1"/>
    <col min="13065" max="13065" width="11.09765625" style="212" customWidth="1"/>
    <col min="13066" max="13067" width="1.8984375" style="212" customWidth="1"/>
    <col min="13068" max="13068" width="6" style="212" customWidth="1"/>
    <col min="13069" max="13070" width="1.8984375" style="212" customWidth="1"/>
    <col min="13071" max="13071" width="11" style="212" customWidth="1"/>
    <col min="13072" max="13073" width="1.8984375" style="212" customWidth="1"/>
    <col min="13074" max="13074" width="11" style="212" customWidth="1"/>
    <col min="13075" max="13075" width="1.59765625" style="212" customWidth="1"/>
    <col min="13076" max="13077" width="1.8984375" style="212" customWidth="1"/>
    <col min="13078" max="13079" width="4.5" style="212" customWidth="1"/>
    <col min="13080" max="13080" width="6" style="212" customWidth="1"/>
    <col min="13081" max="13081" width="11.09765625" style="212" customWidth="1"/>
    <col min="13082" max="13312" width="9" style="212"/>
    <col min="13313" max="13313" width="1.8984375" style="212" customWidth="1"/>
    <col min="13314" max="13314" width="11" style="212" bestFit="1" customWidth="1"/>
    <col min="13315" max="13315" width="1.8984375" style="212" customWidth="1"/>
    <col min="13316" max="13316" width="11" style="212" customWidth="1"/>
    <col min="13317" max="13317" width="1.8984375" style="212" customWidth="1"/>
    <col min="13318" max="13318" width="6" style="212" customWidth="1"/>
    <col min="13319" max="13320" width="1.8984375" style="212" customWidth="1"/>
    <col min="13321" max="13321" width="11.09765625" style="212" customWidth="1"/>
    <col min="13322" max="13323" width="1.8984375" style="212" customWidth="1"/>
    <col min="13324" max="13324" width="6" style="212" customWidth="1"/>
    <col min="13325" max="13326" width="1.8984375" style="212" customWidth="1"/>
    <col min="13327" max="13327" width="11" style="212" customWidth="1"/>
    <col min="13328" max="13329" width="1.8984375" style="212" customWidth="1"/>
    <col min="13330" max="13330" width="11" style="212" customWidth="1"/>
    <col min="13331" max="13331" width="1.59765625" style="212" customWidth="1"/>
    <col min="13332" max="13333" width="1.8984375" style="212" customWidth="1"/>
    <col min="13334" max="13335" width="4.5" style="212" customWidth="1"/>
    <col min="13336" max="13336" width="6" style="212" customWidth="1"/>
    <col min="13337" max="13337" width="11.09765625" style="212" customWidth="1"/>
    <col min="13338" max="13568" width="9" style="212"/>
    <col min="13569" max="13569" width="1.8984375" style="212" customWidth="1"/>
    <col min="13570" max="13570" width="11" style="212" bestFit="1" customWidth="1"/>
    <col min="13571" max="13571" width="1.8984375" style="212" customWidth="1"/>
    <col min="13572" max="13572" width="11" style="212" customWidth="1"/>
    <col min="13573" max="13573" width="1.8984375" style="212" customWidth="1"/>
    <col min="13574" max="13574" width="6" style="212" customWidth="1"/>
    <col min="13575" max="13576" width="1.8984375" style="212" customWidth="1"/>
    <col min="13577" max="13577" width="11.09765625" style="212" customWidth="1"/>
    <col min="13578" max="13579" width="1.8984375" style="212" customWidth="1"/>
    <col min="13580" max="13580" width="6" style="212" customWidth="1"/>
    <col min="13581" max="13582" width="1.8984375" style="212" customWidth="1"/>
    <col min="13583" max="13583" width="11" style="212" customWidth="1"/>
    <col min="13584" max="13585" width="1.8984375" style="212" customWidth="1"/>
    <col min="13586" max="13586" width="11" style="212" customWidth="1"/>
    <col min="13587" max="13587" width="1.59765625" style="212" customWidth="1"/>
    <col min="13588" max="13589" width="1.8984375" style="212" customWidth="1"/>
    <col min="13590" max="13591" width="4.5" style="212" customWidth="1"/>
    <col min="13592" max="13592" width="6" style="212" customWidth="1"/>
    <col min="13593" max="13593" width="11.09765625" style="212" customWidth="1"/>
    <col min="13594" max="13824" width="9" style="212"/>
    <col min="13825" max="13825" width="1.8984375" style="212" customWidth="1"/>
    <col min="13826" max="13826" width="11" style="212" bestFit="1" customWidth="1"/>
    <col min="13827" max="13827" width="1.8984375" style="212" customWidth="1"/>
    <col min="13828" max="13828" width="11" style="212" customWidth="1"/>
    <col min="13829" max="13829" width="1.8984375" style="212" customWidth="1"/>
    <col min="13830" max="13830" width="6" style="212" customWidth="1"/>
    <col min="13831" max="13832" width="1.8984375" style="212" customWidth="1"/>
    <col min="13833" max="13833" width="11.09765625" style="212" customWidth="1"/>
    <col min="13834" max="13835" width="1.8984375" style="212" customWidth="1"/>
    <col min="13836" max="13836" width="6" style="212" customWidth="1"/>
    <col min="13837" max="13838" width="1.8984375" style="212" customWidth="1"/>
    <col min="13839" max="13839" width="11" style="212" customWidth="1"/>
    <col min="13840" max="13841" width="1.8984375" style="212" customWidth="1"/>
    <col min="13842" max="13842" width="11" style="212" customWidth="1"/>
    <col min="13843" max="13843" width="1.59765625" style="212" customWidth="1"/>
    <col min="13844" max="13845" width="1.8984375" style="212" customWidth="1"/>
    <col min="13846" max="13847" width="4.5" style="212" customWidth="1"/>
    <col min="13848" max="13848" width="6" style="212" customWidth="1"/>
    <col min="13849" max="13849" width="11.09765625" style="212" customWidth="1"/>
    <col min="13850" max="14080" width="9" style="212"/>
    <col min="14081" max="14081" width="1.8984375" style="212" customWidth="1"/>
    <col min="14082" max="14082" width="11" style="212" bestFit="1" customWidth="1"/>
    <col min="14083" max="14083" width="1.8984375" style="212" customWidth="1"/>
    <col min="14084" max="14084" width="11" style="212" customWidth="1"/>
    <col min="14085" max="14085" width="1.8984375" style="212" customWidth="1"/>
    <col min="14086" max="14086" width="6" style="212" customWidth="1"/>
    <col min="14087" max="14088" width="1.8984375" style="212" customWidth="1"/>
    <col min="14089" max="14089" width="11.09765625" style="212" customWidth="1"/>
    <col min="14090" max="14091" width="1.8984375" style="212" customWidth="1"/>
    <col min="14092" max="14092" width="6" style="212" customWidth="1"/>
    <col min="14093" max="14094" width="1.8984375" style="212" customWidth="1"/>
    <col min="14095" max="14095" width="11" style="212" customWidth="1"/>
    <col min="14096" max="14097" width="1.8984375" style="212" customWidth="1"/>
    <col min="14098" max="14098" width="11" style="212" customWidth="1"/>
    <col min="14099" max="14099" width="1.59765625" style="212" customWidth="1"/>
    <col min="14100" max="14101" width="1.8984375" style="212" customWidth="1"/>
    <col min="14102" max="14103" width="4.5" style="212" customWidth="1"/>
    <col min="14104" max="14104" width="6" style="212" customWidth="1"/>
    <col min="14105" max="14105" width="11.09765625" style="212" customWidth="1"/>
    <col min="14106" max="14336" width="9" style="212"/>
    <col min="14337" max="14337" width="1.8984375" style="212" customWidth="1"/>
    <col min="14338" max="14338" width="11" style="212" bestFit="1" customWidth="1"/>
    <col min="14339" max="14339" width="1.8984375" style="212" customWidth="1"/>
    <col min="14340" max="14340" width="11" style="212" customWidth="1"/>
    <col min="14341" max="14341" width="1.8984375" style="212" customWidth="1"/>
    <col min="14342" max="14342" width="6" style="212" customWidth="1"/>
    <col min="14343" max="14344" width="1.8984375" style="212" customWidth="1"/>
    <col min="14345" max="14345" width="11.09765625" style="212" customWidth="1"/>
    <col min="14346" max="14347" width="1.8984375" style="212" customWidth="1"/>
    <col min="14348" max="14348" width="6" style="212" customWidth="1"/>
    <col min="14349" max="14350" width="1.8984375" style="212" customWidth="1"/>
    <col min="14351" max="14351" width="11" style="212" customWidth="1"/>
    <col min="14352" max="14353" width="1.8984375" style="212" customWidth="1"/>
    <col min="14354" max="14354" width="11" style="212" customWidth="1"/>
    <col min="14355" max="14355" width="1.59765625" style="212" customWidth="1"/>
    <col min="14356" max="14357" width="1.8984375" style="212" customWidth="1"/>
    <col min="14358" max="14359" width="4.5" style="212" customWidth="1"/>
    <col min="14360" max="14360" width="6" style="212" customWidth="1"/>
    <col min="14361" max="14361" width="11.09765625" style="212" customWidth="1"/>
    <col min="14362" max="14592" width="9" style="212"/>
    <col min="14593" max="14593" width="1.8984375" style="212" customWidth="1"/>
    <col min="14594" max="14594" width="11" style="212" bestFit="1" customWidth="1"/>
    <col min="14595" max="14595" width="1.8984375" style="212" customWidth="1"/>
    <col min="14596" max="14596" width="11" style="212" customWidth="1"/>
    <col min="14597" max="14597" width="1.8984375" style="212" customWidth="1"/>
    <col min="14598" max="14598" width="6" style="212" customWidth="1"/>
    <col min="14599" max="14600" width="1.8984375" style="212" customWidth="1"/>
    <col min="14601" max="14601" width="11.09765625" style="212" customWidth="1"/>
    <col min="14602" max="14603" width="1.8984375" style="212" customWidth="1"/>
    <col min="14604" max="14604" width="6" style="212" customWidth="1"/>
    <col min="14605" max="14606" width="1.8984375" style="212" customWidth="1"/>
    <col min="14607" max="14607" width="11" style="212" customWidth="1"/>
    <col min="14608" max="14609" width="1.8984375" style="212" customWidth="1"/>
    <col min="14610" max="14610" width="11" style="212" customWidth="1"/>
    <col min="14611" max="14611" width="1.59765625" style="212" customWidth="1"/>
    <col min="14612" max="14613" width="1.8984375" style="212" customWidth="1"/>
    <col min="14614" max="14615" width="4.5" style="212" customWidth="1"/>
    <col min="14616" max="14616" width="6" style="212" customWidth="1"/>
    <col min="14617" max="14617" width="11.09765625" style="212" customWidth="1"/>
    <col min="14618" max="14848" width="9" style="212"/>
    <col min="14849" max="14849" width="1.8984375" style="212" customWidth="1"/>
    <col min="14850" max="14850" width="11" style="212" bestFit="1" customWidth="1"/>
    <col min="14851" max="14851" width="1.8984375" style="212" customWidth="1"/>
    <col min="14852" max="14852" width="11" style="212" customWidth="1"/>
    <col min="14853" max="14853" width="1.8984375" style="212" customWidth="1"/>
    <col min="14854" max="14854" width="6" style="212" customWidth="1"/>
    <col min="14855" max="14856" width="1.8984375" style="212" customWidth="1"/>
    <col min="14857" max="14857" width="11.09765625" style="212" customWidth="1"/>
    <col min="14858" max="14859" width="1.8984375" style="212" customWidth="1"/>
    <col min="14860" max="14860" width="6" style="212" customWidth="1"/>
    <col min="14861" max="14862" width="1.8984375" style="212" customWidth="1"/>
    <col min="14863" max="14863" width="11" style="212" customWidth="1"/>
    <col min="14864" max="14865" width="1.8984375" style="212" customWidth="1"/>
    <col min="14866" max="14866" width="11" style="212" customWidth="1"/>
    <col min="14867" max="14867" width="1.59765625" style="212" customWidth="1"/>
    <col min="14868" max="14869" width="1.8984375" style="212" customWidth="1"/>
    <col min="14870" max="14871" width="4.5" style="212" customWidth="1"/>
    <col min="14872" max="14872" width="6" style="212" customWidth="1"/>
    <col min="14873" max="14873" width="11.09765625" style="212" customWidth="1"/>
    <col min="14874" max="15104" width="9" style="212"/>
    <col min="15105" max="15105" width="1.8984375" style="212" customWidth="1"/>
    <col min="15106" max="15106" width="11" style="212" bestFit="1" customWidth="1"/>
    <col min="15107" max="15107" width="1.8984375" style="212" customWidth="1"/>
    <col min="15108" max="15108" width="11" style="212" customWidth="1"/>
    <col min="15109" max="15109" width="1.8984375" style="212" customWidth="1"/>
    <col min="15110" max="15110" width="6" style="212" customWidth="1"/>
    <col min="15111" max="15112" width="1.8984375" style="212" customWidth="1"/>
    <col min="15113" max="15113" width="11.09765625" style="212" customWidth="1"/>
    <col min="15114" max="15115" width="1.8984375" style="212" customWidth="1"/>
    <col min="15116" max="15116" width="6" style="212" customWidth="1"/>
    <col min="15117" max="15118" width="1.8984375" style="212" customWidth="1"/>
    <col min="15119" max="15119" width="11" style="212" customWidth="1"/>
    <col min="15120" max="15121" width="1.8984375" style="212" customWidth="1"/>
    <col min="15122" max="15122" width="11" style="212" customWidth="1"/>
    <col min="15123" max="15123" width="1.59765625" style="212" customWidth="1"/>
    <col min="15124" max="15125" width="1.8984375" style="212" customWidth="1"/>
    <col min="15126" max="15127" width="4.5" style="212" customWidth="1"/>
    <col min="15128" max="15128" width="6" style="212" customWidth="1"/>
    <col min="15129" max="15129" width="11.09765625" style="212" customWidth="1"/>
    <col min="15130" max="15360" width="9" style="212"/>
    <col min="15361" max="15361" width="1.8984375" style="212" customWidth="1"/>
    <col min="15362" max="15362" width="11" style="212" bestFit="1" customWidth="1"/>
    <col min="15363" max="15363" width="1.8984375" style="212" customWidth="1"/>
    <col min="15364" max="15364" width="11" style="212" customWidth="1"/>
    <col min="15365" max="15365" width="1.8984375" style="212" customWidth="1"/>
    <col min="15366" max="15366" width="6" style="212" customWidth="1"/>
    <col min="15367" max="15368" width="1.8984375" style="212" customWidth="1"/>
    <col min="15369" max="15369" width="11.09765625" style="212" customWidth="1"/>
    <col min="15370" max="15371" width="1.8984375" style="212" customWidth="1"/>
    <col min="15372" max="15372" width="6" style="212" customWidth="1"/>
    <col min="15373" max="15374" width="1.8984375" style="212" customWidth="1"/>
    <col min="15375" max="15375" width="11" style="212" customWidth="1"/>
    <col min="15376" max="15377" width="1.8984375" style="212" customWidth="1"/>
    <col min="15378" max="15378" width="11" style="212" customWidth="1"/>
    <col min="15379" max="15379" width="1.59765625" style="212" customWidth="1"/>
    <col min="15380" max="15381" width="1.8984375" style="212" customWidth="1"/>
    <col min="15382" max="15383" width="4.5" style="212" customWidth="1"/>
    <col min="15384" max="15384" width="6" style="212" customWidth="1"/>
    <col min="15385" max="15385" width="11.09765625" style="212" customWidth="1"/>
    <col min="15386" max="15616" width="9" style="212"/>
    <col min="15617" max="15617" width="1.8984375" style="212" customWidth="1"/>
    <col min="15618" max="15618" width="11" style="212" bestFit="1" customWidth="1"/>
    <col min="15619" max="15619" width="1.8984375" style="212" customWidth="1"/>
    <col min="15620" max="15620" width="11" style="212" customWidth="1"/>
    <col min="15621" max="15621" width="1.8984375" style="212" customWidth="1"/>
    <col min="15622" max="15622" width="6" style="212" customWidth="1"/>
    <col min="15623" max="15624" width="1.8984375" style="212" customWidth="1"/>
    <col min="15625" max="15625" width="11.09765625" style="212" customWidth="1"/>
    <col min="15626" max="15627" width="1.8984375" style="212" customWidth="1"/>
    <col min="15628" max="15628" width="6" style="212" customWidth="1"/>
    <col min="15629" max="15630" width="1.8984375" style="212" customWidth="1"/>
    <col min="15631" max="15631" width="11" style="212" customWidth="1"/>
    <col min="15632" max="15633" width="1.8984375" style="212" customWidth="1"/>
    <col min="15634" max="15634" width="11" style="212" customWidth="1"/>
    <col min="15635" max="15635" width="1.59765625" style="212" customWidth="1"/>
    <col min="15636" max="15637" width="1.8984375" style="212" customWidth="1"/>
    <col min="15638" max="15639" width="4.5" style="212" customWidth="1"/>
    <col min="15640" max="15640" width="6" style="212" customWidth="1"/>
    <col min="15641" max="15641" width="11.09765625" style="212" customWidth="1"/>
    <col min="15642" max="15872" width="9" style="212"/>
    <col min="15873" max="15873" width="1.8984375" style="212" customWidth="1"/>
    <col min="15874" max="15874" width="11" style="212" bestFit="1" customWidth="1"/>
    <col min="15875" max="15875" width="1.8984375" style="212" customWidth="1"/>
    <col min="15876" max="15876" width="11" style="212" customWidth="1"/>
    <col min="15877" max="15877" width="1.8984375" style="212" customWidth="1"/>
    <col min="15878" max="15878" width="6" style="212" customWidth="1"/>
    <col min="15879" max="15880" width="1.8984375" style="212" customWidth="1"/>
    <col min="15881" max="15881" width="11.09765625" style="212" customWidth="1"/>
    <col min="15882" max="15883" width="1.8984375" style="212" customWidth="1"/>
    <col min="15884" max="15884" width="6" style="212" customWidth="1"/>
    <col min="15885" max="15886" width="1.8984375" style="212" customWidth="1"/>
    <col min="15887" max="15887" width="11" style="212" customWidth="1"/>
    <col min="15888" max="15889" width="1.8984375" style="212" customWidth="1"/>
    <col min="15890" max="15890" width="11" style="212" customWidth="1"/>
    <col min="15891" max="15891" width="1.59765625" style="212" customWidth="1"/>
    <col min="15892" max="15893" width="1.8984375" style="212" customWidth="1"/>
    <col min="15894" max="15895" width="4.5" style="212" customWidth="1"/>
    <col min="15896" max="15896" width="6" style="212" customWidth="1"/>
    <col min="15897" max="15897" width="11.09765625" style="212" customWidth="1"/>
    <col min="15898" max="16128" width="9" style="212"/>
    <col min="16129" max="16129" width="1.8984375" style="212" customWidth="1"/>
    <col min="16130" max="16130" width="11" style="212" bestFit="1" customWidth="1"/>
    <col min="16131" max="16131" width="1.8984375" style="212" customWidth="1"/>
    <col min="16132" max="16132" width="11" style="212" customWidth="1"/>
    <col min="16133" max="16133" width="1.8984375" style="212" customWidth="1"/>
    <col min="16134" max="16134" width="6" style="212" customWidth="1"/>
    <col min="16135" max="16136" width="1.8984375" style="212" customWidth="1"/>
    <col min="16137" max="16137" width="11.09765625" style="212" customWidth="1"/>
    <col min="16138" max="16139" width="1.8984375" style="212" customWidth="1"/>
    <col min="16140" max="16140" width="6" style="212" customWidth="1"/>
    <col min="16141" max="16142" width="1.8984375" style="212" customWidth="1"/>
    <col min="16143" max="16143" width="11" style="212" customWidth="1"/>
    <col min="16144" max="16145" width="1.8984375" style="212" customWidth="1"/>
    <col min="16146" max="16146" width="11" style="212" customWidth="1"/>
    <col min="16147" max="16147" width="1.59765625" style="212" customWidth="1"/>
    <col min="16148" max="16149" width="1.8984375" style="212" customWidth="1"/>
    <col min="16150" max="16151" width="4.5" style="212" customWidth="1"/>
    <col min="16152" max="16152" width="6" style="212" customWidth="1"/>
    <col min="16153" max="16153" width="11.09765625" style="212" customWidth="1"/>
    <col min="16154" max="16384" width="9" style="212"/>
  </cols>
  <sheetData>
    <row r="1" spans="1:36" ht="20.25" customHeight="1">
      <c r="A1" s="75" t="s">
        <v>17</v>
      </c>
      <c r="D1" s="76"/>
      <c r="E1" s="76"/>
      <c r="F1" s="76"/>
      <c r="M1" s="76"/>
      <c r="N1" s="76"/>
      <c r="O1" s="76"/>
      <c r="V1" s="214"/>
      <c r="W1" s="214"/>
      <c r="X1" s="214"/>
      <c r="Y1" s="77"/>
      <c r="Z1" s="214"/>
      <c r="AA1" s="214"/>
      <c r="AB1" s="214"/>
      <c r="AC1" s="214"/>
      <c r="AD1" s="214"/>
      <c r="AE1" s="214"/>
      <c r="AF1" s="214"/>
      <c r="AG1" s="214"/>
      <c r="AH1" s="214"/>
      <c r="AI1" s="214"/>
      <c r="AJ1" s="214"/>
    </row>
    <row r="2" spans="1:36" ht="13.5" customHeight="1">
      <c r="A2" s="78"/>
      <c r="D2" s="76"/>
      <c r="E2" s="76"/>
      <c r="F2" s="76"/>
      <c r="M2" s="76"/>
      <c r="N2" s="76"/>
      <c r="O2" s="76"/>
      <c r="V2" s="214"/>
      <c r="W2" s="214"/>
      <c r="X2" s="214"/>
      <c r="Y2" s="79"/>
      <c r="Z2" s="79"/>
      <c r="AA2" s="79"/>
      <c r="AB2" s="79"/>
      <c r="AC2" s="447"/>
      <c r="AD2" s="447"/>
      <c r="AE2" s="447"/>
      <c r="AF2" s="214"/>
      <c r="AG2" s="214"/>
      <c r="AH2" s="214"/>
      <c r="AI2" s="214"/>
      <c r="AJ2" s="214"/>
    </row>
    <row r="3" spans="1:36" ht="13.5" customHeight="1">
      <c r="A3" s="78"/>
      <c r="B3" s="80" t="s">
        <v>18</v>
      </c>
      <c r="D3" s="76"/>
      <c r="E3" s="76"/>
      <c r="F3" s="76"/>
      <c r="I3" s="80" t="s">
        <v>19</v>
      </c>
      <c r="M3" s="76"/>
      <c r="N3" s="76"/>
      <c r="O3" s="80" t="s">
        <v>20</v>
      </c>
      <c r="V3" s="214"/>
      <c r="W3" s="214"/>
      <c r="X3" s="214"/>
      <c r="Y3" s="81"/>
      <c r="Z3" s="81"/>
      <c r="AA3" s="81"/>
      <c r="AB3" s="81"/>
      <c r="AC3" s="81"/>
      <c r="AD3" s="81"/>
      <c r="AE3" s="81"/>
      <c r="AF3" s="214"/>
      <c r="AG3" s="214"/>
      <c r="AH3" s="214"/>
      <c r="AI3" s="214"/>
      <c r="AJ3" s="214"/>
    </row>
    <row r="4" spans="1:36" ht="13.5" customHeight="1">
      <c r="A4" s="78"/>
      <c r="B4" s="76"/>
      <c r="D4" s="76"/>
      <c r="E4" s="76"/>
      <c r="F4" s="76"/>
      <c r="M4" s="76"/>
      <c r="N4" s="76"/>
      <c r="O4" s="76"/>
      <c r="V4" s="214"/>
      <c r="W4" s="214"/>
      <c r="X4" s="214"/>
      <c r="Y4" s="81"/>
      <c r="Z4" s="81"/>
      <c r="AA4" s="81"/>
      <c r="AB4" s="81"/>
      <c r="AC4" s="81"/>
      <c r="AD4" s="81"/>
      <c r="AE4" s="81"/>
      <c r="AF4" s="214"/>
      <c r="AG4" s="214"/>
      <c r="AH4" s="214"/>
      <c r="AI4" s="214"/>
      <c r="AJ4" s="214"/>
    </row>
    <row r="5" spans="1:36" ht="13.5" customHeight="1">
      <c r="A5" s="78"/>
      <c r="B5" s="80" t="s">
        <v>21</v>
      </c>
      <c r="C5" s="212" t="s">
        <v>22</v>
      </c>
      <c r="D5" s="76"/>
      <c r="E5" s="76"/>
      <c r="F5" s="76"/>
      <c r="I5" s="438" t="s">
        <v>23</v>
      </c>
      <c r="J5" s="212" t="s">
        <v>24</v>
      </c>
      <c r="M5" s="76"/>
      <c r="N5" s="76"/>
      <c r="O5" s="438" t="s">
        <v>25</v>
      </c>
      <c r="P5" s="212" t="s">
        <v>26</v>
      </c>
      <c r="V5" s="214"/>
      <c r="W5" s="214"/>
      <c r="X5" s="214"/>
      <c r="Y5" s="81"/>
      <c r="Z5" s="81"/>
      <c r="AA5" s="81"/>
      <c r="AB5" s="81"/>
      <c r="AC5" s="81"/>
      <c r="AD5" s="81"/>
      <c r="AE5" s="81"/>
      <c r="AF5" s="214"/>
      <c r="AG5" s="214"/>
      <c r="AH5" s="214"/>
      <c r="AI5" s="214"/>
      <c r="AJ5" s="214"/>
    </row>
    <row r="6" spans="1:36" ht="13.5" customHeight="1">
      <c r="A6" s="78"/>
      <c r="B6" s="76"/>
      <c r="D6" s="76"/>
      <c r="E6" s="76"/>
      <c r="F6" s="76"/>
      <c r="I6" s="439"/>
      <c r="M6" s="76"/>
      <c r="N6" s="76"/>
      <c r="O6" s="439"/>
      <c r="V6" s="214"/>
      <c r="W6" s="214"/>
      <c r="X6" s="214"/>
      <c r="Y6" s="81"/>
      <c r="Z6" s="81"/>
      <c r="AA6" s="81"/>
      <c r="AB6" s="81"/>
      <c r="AC6" s="81"/>
      <c r="AD6" s="81"/>
      <c r="AE6" s="81"/>
      <c r="AF6" s="214"/>
      <c r="AG6" s="214"/>
      <c r="AH6" s="214"/>
      <c r="AI6" s="214"/>
      <c r="AJ6" s="214"/>
    </row>
    <row r="7" spans="1:36" ht="13.5" customHeight="1">
      <c r="A7" s="78"/>
      <c r="B7" s="80" t="s">
        <v>27</v>
      </c>
      <c r="C7" s="212" t="s">
        <v>28</v>
      </c>
      <c r="D7" s="76"/>
      <c r="E7" s="76"/>
      <c r="F7" s="76"/>
      <c r="M7" s="76"/>
      <c r="N7" s="76"/>
      <c r="V7" s="214"/>
      <c r="W7" s="214"/>
      <c r="X7" s="214"/>
      <c r="Y7" s="81"/>
      <c r="Z7" s="81"/>
      <c r="AA7" s="81"/>
      <c r="AB7" s="81"/>
      <c r="AC7" s="81"/>
      <c r="AD7" s="81"/>
      <c r="AE7" s="81"/>
      <c r="AF7" s="214"/>
      <c r="AG7" s="214"/>
      <c r="AH7" s="214"/>
      <c r="AI7" s="214"/>
      <c r="AJ7" s="214"/>
    </row>
    <row r="8" spans="1:36" ht="13.5" customHeight="1">
      <c r="A8" s="78"/>
      <c r="D8" s="76"/>
      <c r="E8" s="76"/>
      <c r="F8" s="76"/>
      <c r="M8" s="76"/>
      <c r="N8" s="76"/>
      <c r="V8" s="214"/>
      <c r="W8" s="214"/>
      <c r="X8" s="214"/>
      <c r="Y8" s="81"/>
      <c r="Z8" s="81"/>
      <c r="AA8" s="81"/>
      <c r="AB8" s="81"/>
      <c r="AC8" s="81"/>
      <c r="AD8" s="81"/>
      <c r="AE8" s="81"/>
      <c r="AF8" s="214"/>
      <c r="AG8" s="214"/>
      <c r="AH8" s="214"/>
      <c r="AI8" s="214"/>
      <c r="AJ8" s="214"/>
    </row>
    <row r="9" spans="1:36" ht="13.5" customHeight="1" thickBot="1">
      <c r="J9" s="212" t="s">
        <v>29</v>
      </c>
      <c r="V9" s="214"/>
      <c r="W9" s="214"/>
      <c r="X9" s="214"/>
      <c r="Y9" s="81"/>
      <c r="Z9" s="81"/>
      <c r="AA9" s="81"/>
      <c r="AB9" s="81"/>
      <c r="AC9" s="81"/>
      <c r="AD9" s="81"/>
      <c r="AE9" s="81"/>
      <c r="AF9" s="214"/>
      <c r="AG9" s="214"/>
      <c r="AH9" s="214"/>
      <c r="AI9" s="214"/>
      <c r="AJ9" s="214"/>
    </row>
    <row r="10" spans="1:36" ht="13.5" customHeight="1">
      <c r="H10" s="8"/>
      <c r="I10" s="9"/>
      <c r="J10" s="10"/>
      <c r="N10" s="8"/>
      <c r="O10" s="9"/>
      <c r="P10" s="10"/>
      <c r="Q10" s="212" t="s">
        <v>30</v>
      </c>
      <c r="V10" s="214"/>
      <c r="W10" s="214"/>
      <c r="X10" s="214"/>
      <c r="Y10" s="81"/>
      <c r="Z10" s="81"/>
      <c r="AA10" s="81"/>
      <c r="AB10" s="81"/>
      <c r="AC10" s="81"/>
      <c r="AD10" s="81"/>
      <c r="AE10" s="81"/>
      <c r="AF10" s="214"/>
      <c r="AG10" s="214"/>
      <c r="AH10" s="214"/>
      <c r="AI10" s="214"/>
      <c r="AJ10" s="214"/>
    </row>
    <row r="11" spans="1:36" ht="13.5" customHeight="1">
      <c r="H11" s="215"/>
      <c r="I11" s="438" t="s">
        <v>31</v>
      </c>
      <c r="J11" s="14"/>
      <c r="N11" s="215"/>
      <c r="O11" s="13" t="s">
        <v>32</v>
      </c>
      <c r="P11" s="14"/>
      <c r="V11" s="214"/>
      <c r="W11" s="214"/>
      <c r="X11" s="214"/>
      <c r="Y11" s="81"/>
      <c r="Z11" s="81"/>
      <c r="AA11" s="81"/>
      <c r="AB11" s="81"/>
      <c r="AC11" s="81"/>
      <c r="AD11" s="81"/>
      <c r="AE11" s="81"/>
      <c r="AF11" s="214"/>
      <c r="AG11" s="214"/>
      <c r="AH11" s="214"/>
      <c r="AI11" s="214"/>
      <c r="AJ11" s="214"/>
    </row>
    <row r="12" spans="1:36" ht="13.5" customHeight="1" thickBot="1">
      <c r="H12" s="215"/>
      <c r="I12" s="444"/>
      <c r="J12" s="14"/>
      <c r="N12" s="15"/>
      <c r="O12" s="213"/>
      <c r="P12" s="17"/>
      <c r="V12" s="214"/>
      <c r="W12" s="214"/>
      <c r="X12" s="214"/>
      <c r="Y12" s="214"/>
      <c r="Z12" s="214"/>
      <c r="AA12" s="214"/>
      <c r="AB12" s="214"/>
      <c r="AC12" s="214"/>
      <c r="AD12" s="214"/>
      <c r="AE12" s="214"/>
      <c r="AF12" s="214"/>
      <c r="AG12" s="214"/>
      <c r="AH12" s="214"/>
      <c r="AI12" s="214"/>
      <c r="AJ12" s="214"/>
    </row>
    <row r="13" spans="1:36" ht="13.5" customHeight="1">
      <c r="F13" s="82"/>
      <c r="H13" s="215"/>
      <c r="I13" s="421"/>
      <c r="J13" s="14"/>
      <c r="R13" s="13" t="s">
        <v>33</v>
      </c>
      <c r="V13" s="214"/>
      <c r="W13" s="214"/>
      <c r="X13" s="214"/>
      <c r="Y13" s="214"/>
      <c r="Z13" s="214"/>
      <c r="AA13" s="214"/>
      <c r="AB13" s="214"/>
      <c r="AC13" s="214"/>
      <c r="AD13" s="214"/>
      <c r="AE13" s="214"/>
      <c r="AF13" s="214"/>
      <c r="AG13" s="214"/>
      <c r="AH13" s="214"/>
      <c r="AI13" s="214"/>
      <c r="AJ13" s="214"/>
    </row>
    <row r="14" spans="1:36" ht="13.5" customHeight="1" thickBot="1">
      <c r="H14" s="215"/>
      <c r="J14" s="14"/>
      <c r="V14" s="214"/>
      <c r="W14" s="214"/>
      <c r="X14" s="214"/>
      <c r="Y14" s="214"/>
      <c r="Z14" s="214"/>
      <c r="AA14" s="214"/>
      <c r="AB14" s="214"/>
      <c r="AC14" s="214"/>
      <c r="AD14" s="214"/>
      <c r="AE14" s="214"/>
      <c r="AF14" s="214"/>
      <c r="AG14" s="214"/>
      <c r="AH14" s="214"/>
      <c r="AI14" s="214"/>
      <c r="AJ14" s="214"/>
    </row>
    <row r="15" spans="1:36" ht="13.5" customHeight="1">
      <c r="C15" s="83"/>
      <c r="H15" s="215"/>
      <c r="I15" s="80" t="s">
        <v>34</v>
      </c>
      <c r="J15" s="14"/>
      <c r="N15" s="8"/>
      <c r="O15" s="9"/>
      <c r="P15" s="10"/>
      <c r="Q15" s="212" t="s">
        <v>35</v>
      </c>
      <c r="V15" s="214"/>
      <c r="W15" s="214"/>
      <c r="X15" s="214"/>
      <c r="Y15" s="214"/>
      <c r="Z15" s="214"/>
      <c r="AA15" s="214"/>
      <c r="AB15" s="214"/>
      <c r="AC15" s="214"/>
      <c r="AD15" s="214"/>
      <c r="AE15" s="214"/>
      <c r="AF15" s="214"/>
      <c r="AG15" s="214"/>
      <c r="AH15" s="214"/>
      <c r="AI15" s="214"/>
      <c r="AJ15" s="214"/>
    </row>
    <row r="16" spans="1:36" ht="13.5" customHeight="1">
      <c r="H16" s="215"/>
      <c r="J16" s="14"/>
      <c r="N16" s="215"/>
      <c r="O16" s="13" t="s">
        <v>36</v>
      </c>
      <c r="P16" s="14"/>
      <c r="V16" s="214"/>
      <c r="W16" s="214"/>
      <c r="X16" s="214"/>
      <c r="Y16" s="214"/>
      <c r="Z16" s="214"/>
      <c r="AA16" s="214"/>
      <c r="AB16" s="214"/>
      <c r="AC16" s="214"/>
      <c r="AD16" s="214"/>
      <c r="AE16" s="214"/>
      <c r="AF16" s="214"/>
      <c r="AG16" s="214"/>
      <c r="AH16" s="214"/>
      <c r="AI16" s="214"/>
      <c r="AJ16" s="214"/>
    </row>
    <row r="17" spans="2:36" ht="13.5" customHeight="1" thickBot="1">
      <c r="H17" s="215"/>
      <c r="I17" s="438" t="s">
        <v>37</v>
      </c>
      <c r="J17" s="14"/>
      <c r="N17" s="15"/>
      <c r="O17" s="213"/>
      <c r="P17" s="17"/>
      <c r="S17" s="212" t="s">
        <v>38</v>
      </c>
      <c r="V17" s="214"/>
      <c r="W17" s="214"/>
      <c r="X17" s="214"/>
      <c r="Y17" s="18"/>
      <c r="Z17" s="18"/>
      <c r="AA17" s="18"/>
      <c r="AB17" s="18"/>
      <c r="AC17" s="214"/>
      <c r="AD17" s="214"/>
      <c r="AE17" s="214"/>
      <c r="AF17" s="214"/>
      <c r="AG17" s="214"/>
      <c r="AH17" s="214"/>
      <c r="AI17" s="214"/>
      <c r="AJ17" s="214"/>
    </row>
    <row r="18" spans="2:36" ht="13.5" customHeight="1">
      <c r="H18" s="215"/>
      <c r="I18" s="439"/>
      <c r="J18" s="14"/>
      <c r="V18" s="214"/>
      <c r="W18" s="214"/>
      <c r="X18" s="214"/>
      <c r="Y18" s="18"/>
      <c r="Z18" s="18"/>
      <c r="AA18" s="18"/>
      <c r="AB18" s="18"/>
      <c r="AC18" s="214"/>
      <c r="AD18" s="214"/>
      <c r="AE18" s="214"/>
      <c r="AF18" s="214"/>
      <c r="AG18" s="214"/>
      <c r="AH18" s="214"/>
      <c r="AI18" s="214"/>
      <c r="AJ18" s="214"/>
    </row>
    <row r="19" spans="2:36" ht="13.5" customHeight="1">
      <c r="H19" s="215"/>
      <c r="I19" s="84"/>
      <c r="J19" s="14"/>
      <c r="O19" s="214"/>
      <c r="P19" s="214"/>
      <c r="Q19" s="214"/>
      <c r="R19" s="214"/>
      <c r="V19" s="214"/>
      <c r="W19" s="214"/>
      <c r="X19" s="214"/>
      <c r="Y19" s="18"/>
      <c r="Z19" s="18"/>
      <c r="AA19" s="18"/>
      <c r="AB19" s="18"/>
      <c r="AC19" s="214"/>
      <c r="AD19" s="214"/>
      <c r="AE19" s="214"/>
      <c r="AF19" s="214"/>
      <c r="AG19" s="214"/>
      <c r="AH19" s="214"/>
      <c r="AI19" s="214"/>
      <c r="AJ19" s="214"/>
    </row>
    <row r="20" spans="2:36" ht="13.5" customHeight="1">
      <c r="B20" s="80" t="s">
        <v>39</v>
      </c>
      <c r="D20" s="80" t="s">
        <v>40</v>
      </c>
      <c r="H20" s="215"/>
      <c r="I20" s="317" t="s">
        <v>41</v>
      </c>
      <c r="J20" s="14"/>
      <c r="O20" s="214"/>
      <c r="P20" s="214"/>
      <c r="Q20" s="214"/>
      <c r="R20" s="214"/>
      <c r="V20" s="214"/>
      <c r="W20" s="214"/>
      <c r="X20" s="214"/>
      <c r="Y20" s="214"/>
      <c r="Z20" s="214"/>
      <c r="AA20" s="214"/>
      <c r="AB20" s="214"/>
      <c r="AC20" s="214"/>
      <c r="AD20" s="214"/>
      <c r="AE20" s="214"/>
      <c r="AF20" s="214"/>
      <c r="AG20" s="214"/>
      <c r="AH20" s="214"/>
      <c r="AI20" s="214"/>
      <c r="AJ20" s="214"/>
    </row>
    <row r="21" spans="2:36" ht="13.5" customHeight="1">
      <c r="D21" s="423"/>
      <c r="E21" s="423"/>
      <c r="F21" s="423"/>
      <c r="H21" s="215"/>
      <c r="J21" s="14"/>
      <c r="O21" s="214"/>
      <c r="P21" s="214"/>
      <c r="Q21" s="214"/>
      <c r="R21" s="214"/>
      <c r="V21" s="214"/>
      <c r="W21" s="214"/>
      <c r="X21" s="214"/>
      <c r="Y21" s="214"/>
      <c r="Z21" s="214"/>
      <c r="AA21" s="214"/>
      <c r="AB21" s="446"/>
      <c r="AC21" s="446"/>
      <c r="AD21" s="446"/>
      <c r="AE21" s="446"/>
      <c r="AF21" s="446"/>
      <c r="AG21" s="446"/>
      <c r="AH21" s="446"/>
      <c r="AI21" s="446"/>
      <c r="AJ21" s="446"/>
    </row>
    <row r="22" spans="2:36" ht="13.5" customHeight="1">
      <c r="H22" s="215"/>
      <c r="I22" s="557" t="s">
        <v>42</v>
      </c>
      <c r="J22" s="14"/>
      <c r="V22" s="214"/>
      <c r="W22" s="214"/>
      <c r="X22" s="214"/>
      <c r="Y22" s="214"/>
      <c r="Z22" s="214"/>
      <c r="AA22" s="214"/>
      <c r="AB22" s="446"/>
      <c r="AC22" s="446"/>
      <c r="AD22" s="446"/>
      <c r="AE22" s="446"/>
      <c r="AF22" s="446"/>
      <c r="AG22" s="446"/>
      <c r="AH22" s="446"/>
      <c r="AI22" s="446"/>
      <c r="AJ22" s="446"/>
    </row>
    <row r="23" spans="2:36" ht="13.5" customHeight="1">
      <c r="D23" s="80" t="s">
        <v>43</v>
      </c>
      <c r="H23" s="215"/>
      <c r="I23" s="558"/>
      <c r="J23" s="14"/>
      <c r="V23" s="214"/>
      <c r="W23" s="214"/>
      <c r="X23" s="214"/>
      <c r="Y23" s="214"/>
      <c r="Z23" s="214"/>
      <c r="AA23" s="214"/>
      <c r="AB23" s="446"/>
      <c r="AC23" s="446"/>
      <c r="AD23" s="446"/>
      <c r="AE23" s="446"/>
      <c r="AF23" s="446"/>
      <c r="AG23" s="446"/>
      <c r="AH23" s="446"/>
      <c r="AI23" s="446"/>
      <c r="AJ23" s="446"/>
    </row>
    <row r="24" spans="2:36" ht="13.5" customHeight="1">
      <c r="D24" s="212" t="s">
        <v>44</v>
      </c>
      <c r="F24" s="86"/>
      <c r="H24" s="215"/>
      <c r="I24" s="559"/>
      <c r="J24" s="14"/>
      <c r="V24" s="214"/>
      <c r="W24" s="214"/>
      <c r="X24" s="214"/>
      <c r="Y24" s="214"/>
      <c r="Z24" s="214"/>
      <c r="AA24" s="214"/>
      <c r="AB24" s="446"/>
      <c r="AC24" s="446"/>
      <c r="AD24" s="446"/>
      <c r="AE24" s="446"/>
      <c r="AF24" s="446"/>
      <c r="AG24" s="446"/>
      <c r="AH24" s="446"/>
      <c r="AI24" s="446"/>
      <c r="AJ24" s="446"/>
    </row>
    <row r="25" spans="2:36" ht="13.5" customHeight="1">
      <c r="H25" s="215"/>
      <c r="J25" s="14"/>
      <c r="V25" s="214"/>
      <c r="W25" s="214"/>
      <c r="X25" s="214"/>
      <c r="Y25" s="214"/>
      <c r="Z25" s="214"/>
      <c r="AA25" s="214"/>
      <c r="AB25" s="214"/>
      <c r="AC25" s="214"/>
      <c r="AD25" s="214"/>
      <c r="AE25" s="214"/>
      <c r="AF25" s="214"/>
      <c r="AG25" s="214"/>
      <c r="AH25" s="214"/>
      <c r="AI25" s="214"/>
      <c r="AJ25" s="214"/>
    </row>
    <row r="26" spans="2:36" ht="13.5" customHeight="1" thickBot="1">
      <c r="H26" s="215"/>
      <c r="I26" s="80" t="s">
        <v>45</v>
      </c>
      <c r="J26" s="14"/>
      <c r="V26" s="214"/>
      <c r="W26" s="214"/>
      <c r="X26" s="214"/>
      <c r="Y26" s="214"/>
      <c r="Z26" s="214"/>
      <c r="AA26" s="214"/>
      <c r="AB26" s="214"/>
      <c r="AC26" s="214"/>
      <c r="AD26" s="214"/>
      <c r="AE26" s="214"/>
      <c r="AF26" s="419"/>
      <c r="AG26" s="419"/>
      <c r="AH26" s="419"/>
      <c r="AI26" s="419"/>
      <c r="AJ26" s="419"/>
    </row>
    <row r="27" spans="2:36" ht="13.5" customHeight="1">
      <c r="H27" s="215"/>
      <c r="J27" s="14"/>
      <c r="N27" s="8"/>
      <c r="O27" s="9"/>
      <c r="P27" s="10"/>
      <c r="Q27" s="212" t="s">
        <v>46</v>
      </c>
      <c r="V27" s="214"/>
      <c r="W27" s="214"/>
      <c r="X27" s="214"/>
      <c r="Y27" s="214"/>
      <c r="Z27" s="214"/>
      <c r="AA27" s="214"/>
      <c r="AB27" s="214"/>
      <c r="AC27" s="214"/>
      <c r="AD27" s="214"/>
      <c r="AE27" s="214"/>
      <c r="AF27" s="419"/>
      <c r="AG27" s="419"/>
      <c r="AH27" s="419"/>
      <c r="AI27" s="419"/>
      <c r="AJ27" s="419"/>
    </row>
    <row r="28" spans="2:36" ht="13.5" customHeight="1" thickBot="1">
      <c r="H28" s="215"/>
      <c r="I28" s="318" t="s">
        <v>47</v>
      </c>
      <c r="J28" s="14"/>
      <c r="N28" s="215"/>
      <c r="O28" s="13" t="s">
        <v>48</v>
      </c>
      <c r="P28" s="14"/>
      <c r="V28" s="214"/>
      <c r="W28" s="214"/>
      <c r="X28" s="214" t="s">
        <v>49</v>
      </c>
      <c r="Y28" s="214"/>
      <c r="Z28" s="214"/>
      <c r="AA28" s="214"/>
      <c r="AB28" s="214"/>
      <c r="AC28" s="214"/>
      <c r="AD28" s="214"/>
      <c r="AE28" s="214"/>
      <c r="AF28" s="419"/>
      <c r="AG28" s="419"/>
      <c r="AH28" s="419"/>
      <c r="AI28" s="419"/>
      <c r="AJ28" s="419"/>
    </row>
    <row r="29" spans="2:36" ht="13.5" customHeight="1">
      <c r="B29" s="80" t="s">
        <v>39</v>
      </c>
      <c r="D29" s="80" t="s">
        <v>50</v>
      </c>
      <c r="H29" s="215"/>
      <c r="J29" s="14"/>
      <c r="N29" s="215"/>
      <c r="P29" s="14"/>
      <c r="V29" s="429" t="s">
        <v>51</v>
      </c>
      <c r="W29" s="430"/>
      <c r="X29" s="214"/>
      <c r="Y29" s="424" t="s">
        <v>52</v>
      </c>
      <c r="Z29" s="214"/>
      <c r="AA29" s="214"/>
      <c r="AB29" s="214"/>
      <c r="AC29" s="214"/>
      <c r="AD29" s="214"/>
      <c r="AE29" s="214"/>
      <c r="AF29" s="419"/>
      <c r="AG29" s="419"/>
      <c r="AH29" s="419"/>
      <c r="AI29" s="419"/>
      <c r="AJ29" s="419"/>
    </row>
    <row r="30" spans="2:36" ht="13.5" customHeight="1">
      <c r="D30" s="423"/>
      <c r="E30" s="423"/>
      <c r="F30" s="423"/>
      <c r="H30" s="215"/>
      <c r="J30" s="14"/>
      <c r="N30" s="215"/>
      <c r="P30" s="14"/>
      <c r="V30" s="431"/>
      <c r="W30" s="432"/>
      <c r="X30" s="214"/>
      <c r="Y30" s="426"/>
      <c r="Z30" s="214"/>
      <c r="AA30" s="214"/>
      <c r="AB30" s="214"/>
      <c r="AC30" s="214"/>
      <c r="AD30" s="214"/>
      <c r="AE30" s="214"/>
      <c r="AF30" s="419"/>
      <c r="AG30" s="419"/>
      <c r="AH30" s="419"/>
      <c r="AI30" s="419"/>
      <c r="AJ30" s="419"/>
    </row>
    <row r="31" spans="2:36" ht="13.5" customHeight="1" thickBot="1">
      <c r="H31" s="215"/>
      <c r="I31" s="557" t="s">
        <v>53</v>
      </c>
      <c r="J31" s="14"/>
      <c r="N31" s="215"/>
      <c r="P31" s="14"/>
      <c r="V31" s="433"/>
      <c r="W31" s="434"/>
      <c r="X31" s="214"/>
      <c r="Y31" s="425"/>
      <c r="Z31" s="214"/>
      <c r="AA31" s="214"/>
      <c r="AB31" s="214"/>
      <c r="AC31" s="214"/>
      <c r="AD31" s="214"/>
      <c r="AE31" s="214"/>
      <c r="AF31" s="419"/>
      <c r="AG31" s="419"/>
      <c r="AH31" s="419"/>
      <c r="AI31" s="419"/>
      <c r="AJ31" s="419"/>
    </row>
    <row r="32" spans="2:36" ht="13.5" customHeight="1">
      <c r="D32" s="80" t="s">
        <v>54</v>
      </c>
      <c r="H32" s="215"/>
      <c r="I32" s="558"/>
      <c r="J32" s="14"/>
      <c r="N32" s="215"/>
      <c r="P32" s="14"/>
      <c r="V32" s="214"/>
      <c r="W32" s="214"/>
      <c r="X32" s="214"/>
      <c r="Y32" s="214"/>
      <c r="Z32" s="214"/>
      <c r="AA32" s="214"/>
      <c r="AB32" s="214"/>
      <c r="AC32" s="214"/>
      <c r="AD32" s="214"/>
      <c r="AE32" s="214"/>
      <c r="AF32" s="214"/>
      <c r="AG32" s="214"/>
      <c r="AH32" s="214"/>
      <c r="AI32" s="214"/>
      <c r="AJ32" s="214"/>
    </row>
    <row r="33" spans="2:36" ht="13.5" customHeight="1">
      <c r="H33" s="215"/>
      <c r="I33" s="559"/>
      <c r="J33" s="14"/>
      <c r="N33" s="215"/>
      <c r="P33" s="14"/>
      <c r="V33" s="214"/>
      <c r="W33" s="214"/>
      <c r="X33" s="214"/>
      <c r="Y33" s="214"/>
      <c r="Z33" s="214"/>
      <c r="AA33" s="214"/>
      <c r="AB33" s="214"/>
      <c r="AC33" s="214"/>
      <c r="AD33" s="214"/>
      <c r="AE33" s="214"/>
      <c r="AF33" s="214"/>
      <c r="AG33" s="214"/>
      <c r="AH33" s="214"/>
      <c r="AI33" s="214"/>
      <c r="AJ33" s="214"/>
    </row>
    <row r="34" spans="2:36" ht="13.5" customHeight="1">
      <c r="H34" s="215"/>
      <c r="J34" s="14"/>
      <c r="N34" s="215"/>
      <c r="P34" s="14"/>
      <c r="V34" s="214"/>
      <c r="W34" s="214"/>
      <c r="X34" s="214"/>
      <c r="Y34" s="214"/>
      <c r="Z34" s="214"/>
      <c r="AA34" s="214"/>
      <c r="AB34" s="214"/>
      <c r="AC34" s="214"/>
      <c r="AD34" s="214"/>
      <c r="AE34" s="214"/>
      <c r="AF34" s="214"/>
      <c r="AG34" s="214"/>
      <c r="AH34" s="214"/>
      <c r="AI34" s="214"/>
      <c r="AJ34" s="214"/>
    </row>
    <row r="35" spans="2:36" ht="13.5" customHeight="1">
      <c r="H35" s="215"/>
      <c r="I35" s="80" t="s">
        <v>45</v>
      </c>
      <c r="J35" s="14"/>
      <c r="N35" s="215"/>
      <c r="P35" s="14"/>
      <c r="V35" s="214"/>
      <c r="W35" s="214"/>
      <c r="X35" s="214"/>
      <c r="Y35" s="214"/>
      <c r="Z35" s="214"/>
      <c r="AA35" s="214"/>
      <c r="AB35" s="214"/>
      <c r="AC35" s="214"/>
      <c r="AD35" s="214"/>
      <c r="AE35" s="214"/>
      <c r="AF35" s="214"/>
      <c r="AG35" s="214"/>
      <c r="AH35" s="214"/>
      <c r="AI35" s="214"/>
      <c r="AJ35" s="214"/>
    </row>
    <row r="36" spans="2:36" ht="13.5" customHeight="1">
      <c r="H36" s="215"/>
      <c r="J36" s="14"/>
      <c r="N36" s="215"/>
      <c r="P36" s="14"/>
      <c r="V36" s="214"/>
      <c r="W36" s="214"/>
      <c r="X36" s="214"/>
      <c r="Y36" s="214"/>
      <c r="Z36" s="214"/>
      <c r="AA36" s="214"/>
      <c r="AB36" s="419"/>
      <c r="AC36" s="419"/>
      <c r="AD36" s="419"/>
      <c r="AE36" s="419"/>
      <c r="AF36" s="419"/>
      <c r="AG36" s="419"/>
      <c r="AH36" s="214"/>
      <c r="AI36" s="214"/>
      <c r="AJ36" s="214"/>
    </row>
    <row r="37" spans="2:36" ht="13.5" customHeight="1">
      <c r="H37" s="215"/>
      <c r="I37" s="318" t="s">
        <v>47</v>
      </c>
      <c r="J37" s="14"/>
      <c r="N37" s="215"/>
      <c r="O37" s="13" t="s">
        <v>55</v>
      </c>
      <c r="P37" s="14"/>
      <c r="V37" s="214"/>
      <c r="W37" s="214"/>
      <c r="X37" s="214"/>
      <c r="Y37" s="214"/>
      <c r="Z37" s="214"/>
      <c r="AA37" s="214"/>
      <c r="AB37" s="419"/>
      <c r="AC37" s="419"/>
      <c r="AD37" s="419"/>
      <c r="AE37" s="419"/>
      <c r="AF37" s="419"/>
      <c r="AG37" s="419"/>
      <c r="AH37" s="214"/>
      <c r="AI37" s="214"/>
      <c r="AJ37" s="214"/>
    </row>
    <row r="38" spans="2:36" ht="7.5" customHeight="1" thickBot="1">
      <c r="H38" s="15"/>
      <c r="I38" s="87"/>
      <c r="J38" s="17"/>
      <c r="N38" s="215"/>
      <c r="O38" s="423"/>
      <c r="P38" s="14"/>
      <c r="R38" s="423"/>
      <c r="V38" s="214"/>
      <c r="W38" s="214"/>
      <c r="X38" s="214"/>
      <c r="Y38" s="214"/>
      <c r="Z38" s="214"/>
      <c r="AA38" s="214"/>
      <c r="AB38" s="419"/>
      <c r="AC38" s="419"/>
      <c r="AD38" s="419"/>
      <c r="AE38" s="419"/>
      <c r="AF38" s="419"/>
      <c r="AG38" s="419"/>
      <c r="AH38" s="214"/>
      <c r="AI38" s="214"/>
      <c r="AJ38" s="214"/>
    </row>
    <row r="39" spans="2:36" ht="7.5" customHeight="1" thickBot="1">
      <c r="N39" s="15"/>
      <c r="O39" s="445"/>
      <c r="P39" s="17"/>
      <c r="R39" s="423"/>
      <c r="V39" s="214"/>
      <c r="W39" s="214"/>
      <c r="X39" s="214"/>
      <c r="Y39" s="214"/>
      <c r="Z39" s="214"/>
      <c r="AA39" s="214"/>
      <c r="AB39" s="419"/>
      <c r="AC39" s="419"/>
      <c r="AD39" s="419"/>
      <c r="AE39" s="419"/>
      <c r="AF39" s="419"/>
      <c r="AG39" s="419"/>
      <c r="AH39" s="214"/>
      <c r="AI39" s="214"/>
      <c r="AJ39" s="214"/>
    </row>
    <row r="40" spans="2:36" ht="13.5" customHeight="1">
      <c r="R40" s="88"/>
      <c r="V40" s="214"/>
      <c r="W40" s="214"/>
      <c r="X40" s="214"/>
      <c r="Y40" s="214"/>
      <c r="Z40" s="214"/>
      <c r="AA40" s="214"/>
      <c r="AB40" s="419"/>
      <c r="AC40" s="419"/>
      <c r="AD40" s="419"/>
      <c r="AE40" s="419"/>
      <c r="AF40" s="419"/>
      <c r="AG40" s="419"/>
      <c r="AH40" s="214"/>
      <c r="AI40" s="214"/>
      <c r="AJ40" s="214"/>
    </row>
    <row r="41" spans="2:36" ht="13.5" customHeight="1" thickBot="1">
      <c r="J41" s="212" t="s">
        <v>56</v>
      </c>
      <c r="R41" s="88"/>
      <c r="V41" s="214"/>
      <c r="W41" s="214"/>
      <c r="X41" s="214"/>
      <c r="Y41" s="214"/>
      <c r="Z41" s="214"/>
      <c r="AA41" s="214"/>
      <c r="AB41" s="419"/>
      <c r="AC41" s="419"/>
      <c r="AD41" s="419"/>
      <c r="AE41" s="419"/>
      <c r="AF41" s="419"/>
      <c r="AG41" s="419"/>
      <c r="AH41" s="214"/>
      <c r="AI41" s="214"/>
      <c r="AJ41" s="214"/>
    </row>
    <row r="42" spans="2:36" ht="7.5" customHeight="1">
      <c r="H42" s="8"/>
      <c r="I42" s="9"/>
      <c r="J42" s="10"/>
      <c r="V42" s="214"/>
      <c r="W42" s="214"/>
      <c r="X42" s="214"/>
      <c r="Y42" s="214"/>
      <c r="Z42" s="214"/>
      <c r="AA42" s="214"/>
      <c r="AB42" s="419"/>
      <c r="AC42" s="419"/>
      <c r="AD42" s="419"/>
      <c r="AE42" s="419"/>
      <c r="AF42" s="419"/>
      <c r="AG42" s="419"/>
      <c r="AH42" s="214"/>
      <c r="AI42" s="214"/>
      <c r="AJ42" s="214"/>
    </row>
    <row r="43" spans="2:36" ht="7.5" customHeight="1" thickBot="1">
      <c r="C43" s="89"/>
      <c r="H43" s="215"/>
      <c r="J43" s="14"/>
      <c r="V43" s="214"/>
      <c r="W43" s="214"/>
      <c r="X43" s="214"/>
      <c r="Y43" s="214"/>
      <c r="Z43" s="214"/>
      <c r="AA43" s="214"/>
      <c r="AB43" s="419"/>
      <c r="AC43" s="419"/>
      <c r="AD43" s="419"/>
      <c r="AE43" s="419"/>
      <c r="AF43" s="419"/>
      <c r="AG43" s="419"/>
      <c r="AH43" s="214"/>
      <c r="AI43" s="214"/>
      <c r="AJ43" s="214"/>
    </row>
    <row r="44" spans="2:36" ht="13.5" customHeight="1">
      <c r="D44" s="80" t="s">
        <v>20</v>
      </c>
      <c r="H44" s="215"/>
      <c r="I44" s="438" t="s">
        <v>57</v>
      </c>
      <c r="J44" s="14"/>
      <c r="N44" s="8"/>
      <c r="O44" s="9"/>
      <c r="P44" s="10"/>
      <c r="Q44" s="212" t="s">
        <v>35</v>
      </c>
      <c r="V44" s="214"/>
      <c r="W44" s="214"/>
      <c r="X44" s="214"/>
      <c r="Y44" s="214"/>
      <c r="Z44" s="214"/>
      <c r="AA44" s="214"/>
      <c r="AB44" s="214"/>
      <c r="AC44" s="214"/>
      <c r="AD44" s="214"/>
      <c r="AE44" s="214"/>
      <c r="AF44" s="214"/>
      <c r="AG44" s="214"/>
      <c r="AH44" s="214"/>
      <c r="AI44" s="214"/>
      <c r="AJ44" s="214"/>
    </row>
    <row r="45" spans="2:36" ht="13.5" customHeight="1">
      <c r="B45" s="80" t="s">
        <v>58</v>
      </c>
      <c r="D45" s="76"/>
      <c r="H45" s="215"/>
      <c r="I45" s="421"/>
      <c r="J45" s="14"/>
      <c r="N45" s="215"/>
      <c r="O45" s="13" t="s">
        <v>59</v>
      </c>
      <c r="P45" s="14"/>
      <c r="V45" s="214"/>
      <c r="W45" s="214"/>
      <c r="X45" s="214"/>
      <c r="Y45" s="214"/>
      <c r="Z45" s="214"/>
      <c r="AA45" s="214"/>
      <c r="AB45" s="419"/>
      <c r="AC45" s="419"/>
      <c r="AD45" s="419"/>
      <c r="AE45" s="419"/>
      <c r="AF45" s="419"/>
      <c r="AG45" s="419"/>
      <c r="AH45" s="214"/>
      <c r="AI45" s="214"/>
      <c r="AJ45" s="214"/>
    </row>
    <row r="46" spans="2:36" ht="13.5" customHeight="1" thickBot="1">
      <c r="D46" s="438" t="s">
        <v>25</v>
      </c>
      <c r="E46" s="212" t="s">
        <v>26</v>
      </c>
      <c r="H46" s="215"/>
      <c r="J46" s="14"/>
      <c r="N46" s="15"/>
      <c r="O46" s="213"/>
      <c r="P46" s="17"/>
      <c r="V46" s="214"/>
      <c r="W46" s="214"/>
      <c r="X46" s="214"/>
      <c r="Y46" s="214"/>
      <c r="Z46" s="214"/>
      <c r="AA46" s="214"/>
      <c r="AB46" s="419"/>
      <c r="AC46" s="419"/>
      <c r="AD46" s="419"/>
      <c r="AE46" s="419"/>
      <c r="AF46" s="419"/>
      <c r="AG46" s="419"/>
      <c r="AH46" s="214"/>
      <c r="AI46" s="214"/>
      <c r="AJ46" s="214"/>
    </row>
    <row r="47" spans="2:36" ht="13.5" customHeight="1">
      <c r="B47" s="438" t="s">
        <v>23</v>
      </c>
      <c r="D47" s="439"/>
      <c r="H47" s="215"/>
      <c r="I47" s="438" t="s">
        <v>60</v>
      </c>
      <c r="J47" s="14"/>
      <c r="V47" s="214"/>
      <c r="W47" s="214"/>
      <c r="X47" s="214"/>
      <c r="Y47" s="214"/>
      <c r="Z47" s="214"/>
      <c r="AA47" s="214"/>
      <c r="AB47" s="419"/>
      <c r="AC47" s="419"/>
      <c r="AD47" s="419"/>
      <c r="AE47" s="419"/>
      <c r="AF47" s="419"/>
      <c r="AG47" s="419"/>
      <c r="AH47" s="214"/>
      <c r="AI47" s="214"/>
      <c r="AJ47" s="214"/>
    </row>
    <row r="48" spans="2:36" ht="13.5" customHeight="1">
      <c r="B48" s="439"/>
      <c r="H48" s="215"/>
      <c r="I48" s="421"/>
      <c r="J48" s="14"/>
      <c r="O48" s="18"/>
      <c r="P48" s="18"/>
      <c r="Q48" s="18"/>
      <c r="R48" s="18"/>
      <c r="V48" s="214"/>
      <c r="W48" s="214"/>
      <c r="X48" s="214"/>
      <c r="Y48" s="214"/>
      <c r="Z48" s="214"/>
      <c r="AA48" s="214"/>
      <c r="AB48" s="419"/>
      <c r="AC48" s="419"/>
      <c r="AD48" s="419"/>
      <c r="AE48" s="419"/>
      <c r="AF48" s="419"/>
      <c r="AG48" s="419"/>
      <c r="AH48" s="214"/>
      <c r="AI48" s="214"/>
      <c r="AJ48" s="214"/>
    </row>
    <row r="49" spans="1:36" ht="13.5" customHeight="1">
      <c r="B49" s="212" t="s">
        <v>61</v>
      </c>
      <c r="H49" s="215"/>
      <c r="J49" s="14"/>
      <c r="O49" s="18"/>
      <c r="P49" s="18"/>
      <c r="Q49" s="18"/>
      <c r="R49" s="18"/>
      <c r="V49" s="214"/>
      <c r="W49" s="214"/>
      <c r="X49" s="214"/>
      <c r="Y49" s="214"/>
      <c r="Z49" s="214"/>
      <c r="AA49" s="214"/>
      <c r="AB49" s="419"/>
      <c r="AC49" s="419"/>
      <c r="AD49" s="419"/>
      <c r="AE49" s="419"/>
      <c r="AF49" s="419"/>
      <c r="AG49" s="419"/>
      <c r="AH49" s="214"/>
      <c r="AI49" s="214"/>
      <c r="AJ49" s="214"/>
    </row>
    <row r="50" spans="1:36" ht="13.5" customHeight="1">
      <c r="H50" s="215"/>
      <c r="J50" s="14"/>
      <c r="O50" s="18"/>
      <c r="P50" s="18"/>
      <c r="Q50" s="18"/>
      <c r="R50" s="18"/>
      <c r="V50" s="214"/>
      <c r="W50" s="214"/>
      <c r="X50" s="214"/>
      <c r="Y50" s="214"/>
      <c r="Z50" s="214"/>
      <c r="AA50" s="214"/>
      <c r="AB50" s="214"/>
      <c r="AC50" s="214"/>
      <c r="AD50" s="214"/>
      <c r="AE50" s="214"/>
      <c r="AF50" s="214"/>
      <c r="AG50" s="214"/>
      <c r="AH50" s="214"/>
      <c r="AI50" s="214"/>
      <c r="AJ50" s="214"/>
    </row>
    <row r="51" spans="1:36" ht="13.5" customHeight="1">
      <c r="H51" s="215"/>
      <c r="I51" s="557" t="s">
        <v>62</v>
      </c>
      <c r="J51" s="14"/>
      <c r="O51" s="21"/>
      <c r="P51" s="21"/>
      <c r="Q51" s="21"/>
      <c r="R51" s="21"/>
      <c r="V51" s="214"/>
      <c r="W51" s="214"/>
      <c r="X51" s="214"/>
      <c r="Y51" s="214"/>
      <c r="Z51" s="214"/>
      <c r="AA51" s="214"/>
      <c r="AB51" s="214"/>
      <c r="AC51" s="214"/>
      <c r="AD51" s="214"/>
      <c r="AE51" s="214"/>
      <c r="AF51" s="214"/>
      <c r="AG51" s="214"/>
      <c r="AH51" s="214"/>
      <c r="AI51" s="214"/>
      <c r="AJ51" s="214"/>
    </row>
    <row r="52" spans="1:36" ht="13.5" customHeight="1">
      <c r="H52" s="215"/>
      <c r="I52" s="559"/>
      <c r="J52" s="14"/>
      <c r="R52" s="13" t="s">
        <v>33</v>
      </c>
      <c r="V52" s="214"/>
      <c r="W52" s="214"/>
      <c r="X52" s="214"/>
      <c r="Y52" s="18"/>
      <c r="Z52" s="18"/>
      <c r="AA52" s="18"/>
      <c r="AB52" s="22"/>
      <c r="AC52" s="19"/>
      <c r="AD52" s="19"/>
      <c r="AE52" s="19"/>
      <c r="AF52" s="19"/>
      <c r="AG52" s="19"/>
      <c r="AH52" s="214"/>
      <c r="AI52" s="214"/>
      <c r="AJ52" s="214"/>
    </row>
    <row r="53" spans="1:36" ht="13.5" customHeight="1" thickBot="1">
      <c r="H53" s="215"/>
      <c r="J53" s="14"/>
      <c r="V53" s="214"/>
      <c r="W53" s="214"/>
      <c r="X53" s="214"/>
      <c r="Y53" s="18"/>
      <c r="Z53" s="18"/>
      <c r="AA53" s="18"/>
      <c r="AB53" s="22"/>
      <c r="AC53" s="19"/>
      <c r="AD53" s="19"/>
      <c r="AE53" s="19"/>
      <c r="AF53" s="19"/>
      <c r="AG53" s="19"/>
      <c r="AH53" s="214"/>
      <c r="AI53" s="214"/>
      <c r="AJ53" s="214"/>
    </row>
    <row r="54" spans="1:36" ht="13.5" customHeight="1">
      <c r="H54" s="215"/>
      <c r="I54" s="420" t="s">
        <v>63</v>
      </c>
      <c r="J54" s="14"/>
      <c r="N54" s="8"/>
      <c r="O54" s="9"/>
      <c r="P54" s="10"/>
      <c r="Q54" s="212" t="s">
        <v>64</v>
      </c>
      <c r="V54" s="214"/>
      <c r="W54" s="214"/>
      <c r="X54" s="214"/>
      <c r="Y54" s="18"/>
      <c r="Z54" s="18"/>
      <c r="AA54" s="18"/>
      <c r="AB54" s="22"/>
      <c r="AC54" s="19"/>
      <c r="AD54" s="19"/>
      <c r="AE54" s="19"/>
      <c r="AF54" s="19"/>
      <c r="AG54" s="19"/>
      <c r="AH54" s="214"/>
      <c r="AI54" s="214"/>
      <c r="AJ54" s="214"/>
    </row>
    <row r="55" spans="1:36" ht="13.5" customHeight="1">
      <c r="D55" s="80" t="s">
        <v>65</v>
      </c>
      <c r="H55" s="215"/>
      <c r="I55" s="421"/>
      <c r="J55" s="14"/>
      <c r="N55" s="215"/>
      <c r="O55" s="13" t="s">
        <v>66</v>
      </c>
      <c r="P55" s="14"/>
      <c r="V55" s="214"/>
      <c r="W55" s="214"/>
      <c r="X55" s="214"/>
      <c r="Y55" s="18"/>
      <c r="Z55" s="18"/>
      <c r="AA55" s="18"/>
      <c r="AB55" s="18"/>
      <c r="AC55" s="19"/>
      <c r="AD55" s="19"/>
      <c r="AE55" s="19"/>
      <c r="AF55" s="19"/>
      <c r="AG55" s="19"/>
      <c r="AH55" s="214"/>
      <c r="AI55" s="214"/>
      <c r="AJ55" s="214"/>
    </row>
    <row r="56" spans="1:36" ht="13.5" customHeight="1" thickBot="1">
      <c r="D56" s="76"/>
      <c r="H56" s="215"/>
      <c r="J56" s="14"/>
      <c r="N56" s="15"/>
      <c r="O56" s="213"/>
      <c r="P56" s="20"/>
      <c r="V56" s="214"/>
      <c r="W56" s="214"/>
      <c r="X56" s="214"/>
      <c r="Y56" s="437"/>
      <c r="Z56" s="437"/>
      <c r="AA56" s="214"/>
      <c r="AB56" s="214"/>
      <c r="AC56" s="214"/>
      <c r="AD56" s="214"/>
      <c r="AE56" s="214"/>
      <c r="AF56" s="214"/>
      <c r="AG56" s="214"/>
      <c r="AH56" s="214"/>
      <c r="AI56" s="214"/>
      <c r="AJ56" s="214"/>
    </row>
    <row r="57" spans="1:36" ht="13.5" customHeight="1" thickBot="1">
      <c r="C57" s="90"/>
      <c r="D57" s="438" t="s">
        <v>25</v>
      </c>
      <c r="E57" s="212" t="s">
        <v>67</v>
      </c>
      <c r="H57" s="215"/>
      <c r="J57" s="14"/>
      <c r="V57" s="214"/>
      <c r="W57" s="214"/>
      <c r="X57" s="214"/>
      <c r="Y57" s="437"/>
      <c r="Z57" s="437"/>
      <c r="AA57" s="214"/>
      <c r="AB57" s="214"/>
      <c r="AC57" s="214"/>
      <c r="AD57" s="214"/>
      <c r="AE57" s="214"/>
      <c r="AF57" s="214"/>
      <c r="AG57" s="214"/>
      <c r="AH57" s="214"/>
      <c r="AI57" s="214"/>
      <c r="AJ57" s="214"/>
    </row>
    <row r="58" spans="1:36" ht="13.5" customHeight="1">
      <c r="A58" s="215"/>
      <c r="D58" s="439"/>
      <c r="H58" s="215"/>
      <c r="I58" s="557" t="s">
        <v>68</v>
      </c>
      <c r="J58" s="14"/>
      <c r="N58" s="8"/>
      <c r="O58" s="9"/>
      <c r="P58" s="10"/>
      <c r="Q58" s="212" t="s">
        <v>46</v>
      </c>
      <c r="V58" s="214"/>
      <c r="W58" s="214"/>
      <c r="X58" s="214"/>
      <c r="Y58" s="214"/>
      <c r="Z58" s="214"/>
      <c r="AA58" s="214"/>
      <c r="AB58" s="214"/>
      <c r="AC58" s="214"/>
      <c r="AD58" s="214"/>
      <c r="AE58" s="214"/>
      <c r="AF58" s="214"/>
      <c r="AG58" s="214"/>
      <c r="AH58" s="214"/>
      <c r="AI58" s="214"/>
      <c r="AJ58" s="214"/>
    </row>
    <row r="59" spans="1:36" ht="13.5" customHeight="1">
      <c r="B59" s="13" t="s">
        <v>39</v>
      </c>
      <c r="H59" s="215"/>
      <c r="I59" s="559"/>
      <c r="J59" s="14"/>
      <c r="N59" s="215"/>
      <c r="P59" s="14"/>
      <c r="V59" s="440" t="s">
        <v>69</v>
      </c>
      <c r="W59" s="441"/>
      <c r="X59" s="214"/>
      <c r="Y59" s="427" t="s">
        <v>23</v>
      </c>
      <c r="Z59" s="214"/>
      <c r="AA59" s="427" t="s">
        <v>70</v>
      </c>
      <c r="AB59" s="214"/>
      <c r="AC59" s="214"/>
      <c r="AD59" s="214"/>
      <c r="AE59" s="214"/>
      <c r="AF59" s="214"/>
      <c r="AG59" s="214"/>
      <c r="AH59" s="214"/>
      <c r="AI59" s="214"/>
      <c r="AJ59" s="214"/>
    </row>
    <row r="60" spans="1:36" ht="13.5" customHeight="1">
      <c r="H60" s="215"/>
      <c r="J60" s="14"/>
      <c r="N60" s="215"/>
      <c r="P60" s="14"/>
      <c r="V60" s="442"/>
      <c r="W60" s="443"/>
      <c r="X60" s="214"/>
      <c r="Y60" s="428"/>
      <c r="Z60" s="214"/>
      <c r="AA60" s="428"/>
      <c r="AB60" s="214"/>
      <c r="AC60" s="214"/>
      <c r="AD60" s="214"/>
      <c r="AE60" s="214"/>
      <c r="AF60" s="214"/>
      <c r="AG60" s="214"/>
      <c r="AH60" s="214"/>
      <c r="AI60" s="214"/>
      <c r="AJ60" s="214"/>
    </row>
    <row r="61" spans="1:36" ht="13.5" customHeight="1">
      <c r="H61" s="215"/>
      <c r="I61" s="80" t="s">
        <v>45</v>
      </c>
      <c r="J61" s="14"/>
      <c r="N61" s="215"/>
      <c r="P61" s="14"/>
      <c r="R61" s="420" t="s">
        <v>71</v>
      </c>
      <c r="V61" s="214"/>
      <c r="W61" s="214"/>
      <c r="X61" s="214"/>
      <c r="Y61" s="214"/>
      <c r="Z61" s="214"/>
      <c r="AA61" s="214"/>
      <c r="AB61" s="214"/>
      <c r="AC61" s="214"/>
      <c r="AD61" s="214"/>
      <c r="AE61" s="214"/>
      <c r="AF61" s="214"/>
      <c r="AG61" s="214"/>
      <c r="AH61" s="214"/>
      <c r="AI61" s="214"/>
      <c r="AJ61" s="214"/>
    </row>
    <row r="62" spans="1:36" ht="13.5" customHeight="1">
      <c r="H62" s="215"/>
      <c r="J62" s="14"/>
      <c r="N62" s="215"/>
      <c r="P62" s="14"/>
      <c r="R62" s="421"/>
      <c r="V62" s="214"/>
      <c r="W62" s="214"/>
      <c r="X62" s="214"/>
      <c r="Y62" s="214"/>
      <c r="Z62" s="214"/>
      <c r="AA62" s="214"/>
      <c r="AB62" s="214"/>
      <c r="AC62" s="214"/>
      <c r="AD62" s="214"/>
      <c r="AE62" s="214"/>
      <c r="AF62" s="214"/>
      <c r="AG62" s="214"/>
      <c r="AH62" s="214"/>
      <c r="AI62" s="214"/>
      <c r="AJ62" s="214"/>
    </row>
    <row r="63" spans="1:36" ht="13.5" customHeight="1" thickBot="1">
      <c r="H63" s="215"/>
      <c r="I63" s="318" t="s">
        <v>47</v>
      </c>
      <c r="J63" s="14"/>
      <c r="N63" s="215"/>
      <c r="O63" s="13" t="s">
        <v>72</v>
      </c>
      <c r="P63" s="14"/>
      <c r="V63" s="214"/>
      <c r="W63" s="214"/>
      <c r="X63" s="214" t="s">
        <v>73</v>
      </c>
      <c r="Y63" s="214"/>
      <c r="Z63" s="214"/>
      <c r="AA63" s="214"/>
      <c r="AB63" s="214"/>
      <c r="AC63" s="214"/>
      <c r="AD63" s="214"/>
      <c r="AE63" s="214"/>
      <c r="AF63" s="214"/>
      <c r="AG63" s="214"/>
      <c r="AH63" s="214"/>
      <c r="AI63" s="214"/>
      <c r="AJ63" s="214"/>
    </row>
    <row r="64" spans="1:36" ht="13.5" customHeight="1">
      <c r="B64" s="80" t="s">
        <v>39</v>
      </c>
      <c r="D64" s="80" t="s">
        <v>50</v>
      </c>
      <c r="H64" s="215"/>
      <c r="J64" s="14"/>
      <c r="N64" s="215"/>
      <c r="P64" s="14"/>
      <c r="V64" s="429" t="s">
        <v>74</v>
      </c>
      <c r="W64" s="430"/>
      <c r="X64" s="214"/>
      <c r="Y64" s="424" t="s">
        <v>52</v>
      </c>
      <c r="Z64" s="214"/>
      <c r="AA64" s="214"/>
      <c r="AB64" s="214"/>
      <c r="AC64" s="419"/>
      <c r="AD64" s="419"/>
      <c r="AE64" s="419"/>
      <c r="AF64" s="419"/>
      <c r="AG64" s="419"/>
      <c r="AH64" s="214"/>
      <c r="AI64" s="214"/>
      <c r="AJ64" s="214"/>
    </row>
    <row r="65" spans="1:36" ht="13.5" customHeight="1">
      <c r="D65" s="423"/>
      <c r="E65" s="423"/>
      <c r="F65" s="423"/>
      <c r="H65" s="215"/>
      <c r="J65" s="14"/>
      <c r="N65" s="215"/>
      <c r="P65" s="14"/>
      <c r="V65" s="431"/>
      <c r="W65" s="432"/>
      <c r="X65" s="214"/>
      <c r="Y65" s="426"/>
      <c r="Z65" s="214"/>
      <c r="AA65" s="214"/>
      <c r="AB65" s="214"/>
      <c r="AC65" s="419"/>
      <c r="AD65" s="419"/>
      <c r="AE65" s="419"/>
      <c r="AF65" s="419"/>
      <c r="AG65" s="419"/>
      <c r="AH65" s="214"/>
      <c r="AI65" s="214"/>
      <c r="AJ65" s="214"/>
    </row>
    <row r="66" spans="1:36" ht="13.5" customHeight="1" thickBot="1">
      <c r="H66" s="215"/>
      <c r="J66" s="14"/>
      <c r="N66" s="215"/>
      <c r="P66" s="14"/>
      <c r="V66" s="433"/>
      <c r="W66" s="434"/>
      <c r="X66" s="214"/>
      <c r="Y66" s="425"/>
      <c r="Z66" s="214"/>
      <c r="AA66" s="214"/>
      <c r="AB66" s="214"/>
      <c r="AC66" s="419"/>
      <c r="AD66" s="419"/>
      <c r="AE66" s="419"/>
      <c r="AF66" s="419"/>
      <c r="AG66" s="419"/>
      <c r="AH66" s="214"/>
      <c r="AI66" s="214"/>
      <c r="AJ66" s="214"/>
    </row>
    <row r="67" spans="1:36" ht="13.5" customHeight="1">
      <c r="A67" s="91"/>
      <c r="D67" s="80" t="s">
        <v>54</v>
      </c>
      <c r="H67" s="215"/>
      <c r="I67" s="557" t="s">
        <v>75</v>
      </c>
      <c r="J67" s="14"/>
      <c r="N67" s="215"/>
      <c r="O67" s="91"/>
      <c r="P67" s="14"/>
      <c r="V67" s="214"/>
      <c r="W67" s="214"/>
      <c r="X67" s="214"/>
      <c r="Y67" s="214"/>
      <c r="Z67" s="214"/>
      <c r="AA67" s="214"/>
      <c r="AB67" s="214"/>
      <c r="AC67" s="419"/>
      <c r="AD67" s="419"/>
      <c r="AE67" s="419"/>
      <c r="AF67" s="419"/>
      <c r="AG67" s="419"/>
      <c r="AH67" s="214"/>
      <c r="AI67" s="214"/>
      <c r="AJ67" s="214"/>
    </row>
    <row r="68" spans="1:36" ht="13.5" customHeight="1">
      <c r="A68" s="91"/>
      <c r="B68" s="91"/>
      <c r="C68" s="91"/>
      <c r="D68" s="91"/>
      <c r="H68" s="215"/>
      <c r="I68" s="559"/>
      <c r="J68" s="14"/>
      <c r="N68" s="215"/>
      <c r="O68" s="91"/>
      <c r="P68" s="14"/>
      <c r="V68" s="214"/>
      <c r="W68" s="214"/>
      <c r="X68" s="214"/>
      <c r="Y68" s="92"/>
      <c r="Z68" s="214"/>
      <c r="AA68" s="214"/>
      <c r="AB68" s="214"/>
      <c r="AC68" s="419"/>
      <c r="AD68" s="419"/>
      <c r="AE68" s="419"/>
      <c r="AF68" s="419"/>
      <c r="AG68" s="419"/>
      <c r="AH68" s="214"/>
      <c r="AI68" s="214"/>
      <c r="AJ68" s="214"/>
    </row>
    <row r="69" spans="1:36" ht="13.5" customHeight="1">
      <c r="A69" s="91"/>
      <c r="B69" s="91"/>
      <c r="C69" s="91"/>
      <c r="D69" s="91"/>
      <c r="H69" s="215"/>
      <c r="J69" s="14"/>
      <c r="N69" s="215"/>
      <c r="O69" s="91"/>
      <c r="P69" s="14"/>
      <c r="V69" s="435" t="s">
        <v>76</v>
      </c>
      <c r="W69" s="436"/>
      <c r="X69" s="214"/>
      <c r="Y69" s="214"/>
      <c r="Z69" s="214"/>
      <c r="AA69" s="214"/>
      <c r="AB69" s="214"/>
      <c r="AC69" s="419"/>
      <c r="AD69" s="419"/>
      <c r="AE69" s="419"/>
      <c r="AF69" s="419"/>
      <c r="AG69" s="419"/>
      <c r="AH69" s="214"/>
      <c r="AI69" s="214"/>
      <c r="AJ69" s="214"/>
    </row>
    <row r="70" spans="1:36" ht="13.5" customHeight="1">
      <c r="A70" s="91"/>
      <c r="B70" s="91"/>
      <c r="C70" s="91"/>
      <c r="D70" s="91"/>
      <c r="H70" s="215"/>
      <c r="I70" s="80" t="s">
        <v>45</v>
      </c>
      <c r="J70" s="14"/>
      <c r="N70" s="215"/>
      <c r="O70" s="91"/>
      <c r="P70" s="14"/>
      <c r="V70" s="214"/>
      <c r="W70" s="214"/>
      <c r="X70" s="214"/>
      <c r="Y70" s="214"/>
      <c r="Z70" s="214"/>
      <c r="AA70" s="214"/>
      <c r="AB70" s="214"/>
      <c r="AC70" s="419"/>
      <c r="AD70" s="419"/>
      <c r="AE70" s="419"/>
      <c r="AF70" s="419"/>
      <c r="AG70" s="419"/>
      <c r="AH70" s="214"/>
      <c r="AI70" s="214"/>
      <c r="AJ70" s="214"/>
    </row>
    <row r="71" spans="1:36" ht="13.5" customHeight="1">
      <c r="H71" s="215"/>
      <c r="J71" s="14"/>
      <c r="N71" s="215"/>
      <c r="O71" s="91"/>
      <c r="P71" s="14"/>
      <c r="V71" s="214"/>
      <c r="W71" s="214"/>
      <c r="X71" s="214"/>
      <c r="Y71" s="214"/>
      <c r="Z71" s="214"/>
      <c r="AA71" s="214"/>
      <c r="AB71" s="214"/>
      <c r="AC71" s="214"/>
      <c r="AD71" s="214"/>
      <c r="AE71" s="214"/>
      <c r="AF71" s="214"/>
      <c r="AG71" s="214"/>
      <c r="AH71" s="214"/>
      <c r="AI71" s="214"/>
      <c r="AJ71" s="214"/>
    </row>
    <row r="72" spans="1:36" ht="13.5" customHeight="1">
      <c r="H72" s="215"/>
      <c r="I72" s="318" t="s">
        <v>47</v>
      </c>
      <c r="J72" s="14"/>
      <c r="N72" s="215"/>
      <c r="O72" s="13" t="s">
        <v>77</v>
      </c>
      <c r="P72" s="14"/>
      <c r="V72" s="214"/>
      <c r="W72" s="214"/>
      <c r="X72" s="214"/>
      <c r="Y72" s="214"/>
      <c r="Z72" s="214"/>
      <c r="AA72" s="214"/>
      <c r="AB72" s="214"/>
      <c r="AC72" s="214"/>
      <c r="AD72" s="214"/>
      <c r="AE72" s="214"/>
      <c r="AF72" s="214"/>
      <c r="AG72" s="214"/>
      <c r="AH72" s="214"/>
      <c r="AI72" s="214"/>
      <c r="AJ72" s="214"/>
    </row>
    <row r="73" spans="1:36" ht="13.5" customHeight="1">
      <c r="B73" s="80" t="s">
        <v>39</v>
      </c>
      <c r="D73" s="80" t="s">
        <v>40</v>
      </c>
      <c r="H73" s="215"/>
      <c r="J73" s="14"/>
      <c r="N73" s="215"/>
      <c r="O73" s="91"/>
      <c r="P73" s="14"/>
      <c r="V73" s="214"/>
      <c r="W73" s="214"/>
      <c r="X73" s="214"/>
      <c r="Y73" s="214"/>
      <c r="Z73" s="214"/>
      <c r="AA73" s="214"/>
      <c r="AB73" s="214"/>
      <c r="AC73" s="214"/>
      <c r="AD73" s="214"/>
      <c r="AE73" s="214"/>
      <c r="AF73" s="214"/>
      <c r="AG73" s="214"/>
      <c r="AH73" s="214"/>
      <c r="AI73" s="214"/>
      <c r="AJ73" s="214"/>
    </row>
    <row r="74" spans="1:36" ht="13.5" customHeight="1" thickBot="1">
      <c r="D74" s="423"/>
      <c r="E74" s="423"/>
      <c r="F74" s="423"/>
      <c r="H74" s="215"/>
      <c r="J74" s="14"/>
      <c r="N74" s="15"/>
      <c r="O74" s="213"/>
      <c r="P74" s="17"/>
      <c r="V74" s="214"/>
      <c r="W74" s="214"/>
      <c r="X74" s="214"/>
      <c r="Y74" s="214"/>
      <c r="Z74" s="214"/>
      <c r="AA74" s="214"/>
      <c r="AB74" s="214"/>
      <c r="AC74" s="214"/>
      <c r="AD74" s="214"/>
      <c r="AE74" s="214"/>
      <c r="AF74" s="214"/>
      <c r="AG74" s="214"/>
      <c r="AH74" s="214"/>
      <c r="AI74" s="214"/>
      <c r="AJ74" s="214"/>
    </row>
    <row r="75" spans="1:36" ht="13.5" customHeight="1">
      <c r="H75" s="215"/>
      <c r="J75" s="14"/>
      <c r="V75" s="214"/>
      <c r="W75" s="214"/>
      <c r="X75" s="214"/>
      <c r="Y75" s="214"/>
      <c r="Z75" s="214"/>
      <c r="AA75" s="214"/>
      <c r="AB75" s="214"/>
      <c r="AC75" s="214"/>
      <c r="AD75" s="214"/>
      <c r="AE75" s="214"/>
      <c r="AF75" s="214"/>
      <c r="AG75" s="214"/>
      <c r="AH75" s="214"/>
      <c r="AI75" s="214"/>
      <c r="AJ75" s="214"/>
    </row>
    <row r="76" spans="1:36" ht="13.5" customHeight="1">
      <c r="A76" s="91"/>
      <c r="B76" s="91"/>
      <c r="D76" s="80" t="s">
        <v>43</v>
      </c>
      <c r="H76" s="215"/>
      <c r="I76" s="557" t="s">
        <v>78</v>
      </c>
      <c r="J76" s="14"/>
      <c r="V76" s="214"/>
      <c r="W76" s="214"/>
      <c r="X76" s="214"/>
      <c r="Y76" s="214"/>
      <c r="Z76" s="214"/>
      <c r="AA76" s="214"/>
      <c r="AB76" s="214"/>
      <c r="AC76" s="214"/>
      <c r="AD76" s="214"/>
      <c r="AE76" s="214"/>
      <c r="AF76" s="214"/>
      <c r="AG76" s="214"/>
      <c r="AH76" s="214"/>
      <c r="AI76" s="214"/>
      <c r="AJ76" s="214"/>
    </row>
    <row r="77" spans="1:36" ht="13.5" customHeight="1">
      <c r="A77" s="91"/>
      <c r="B77" s="91"/>
      <c r="D77" s="212" t="s">
        <v>44</v>
      </c>
      <c r="H77" s="215"/>
      <c r="I77" s="559"/>
      <c r="J77" s="14"/>
      <c r="V77" s="214"/>
      <c r="W77" s="214"/>
      <c r="X77" s="214"/>
      <c r="Y77" s="214"/>
      <c r="Z77" s="214"/>
      <c r="AA77" s="214"/>
      <c r="AB77" s="214"/>
      <c r="AC77" s="214"/>
      <c r="AD77" s="214"/>
      <c r="AE77" s="214"/>
      <c r="AF77" s="214"/>
      <c r="AG77" s="214"/>
      <c r="AH77" s="214"/>
      <c r="AI77" s="214"/>
      <c r="AJ77" s="214"/>
    </row>
    <row r="78" spans="1:36" ht="13.5" customHeight="1">
      <c r="A78" s="91"/>
      <c r="B78" s="91"/>
      <c r="H78" s="215"/>
      <c r="J78" s="14"/>
      <c r="O78" s="91"/>
      <c r="V78" s="214"/>
      <c r="W78" s="214"/>
      <c r="X78" s="214"/>
      <c r="Y78" s="214"/>
      <c r="Z78" s="214"/>
      <c r="AA78" s="214"/>
      <c r="AB78" s="214"/>
      <c r="AC78" s="214"/>
      <c r="AD78" s="214"/>
      <c r="AE78" s="214"/>
      <c r="AF78" s="214"/>
      <c r="AG78" s="214"/>
      <c r="AH78" s="214"/>
      <c r="AI78" s="214"/>
      <c r="AJ78" s="214"/>
    </row>
    <row r="79" spans="1:36" ht="13.5" customHeight="1" thickBot="1">
      <c r="A79" s="91"/>
      <c r="B79" s="91"/>
      <c r="H79" s="215"/>
      <c r="I79" s="80" t="s">
        <v>45</v>
      </c>
      <c r="J79" s="14"/>
      <c r="O79" s="91"/>
      <c r="V79" s="214"/>
      <c r="W79" s="214"/>
      <c r="X79" s="214"/>
      <c r="Y79" s="214"/>
      <c r="Z79" s="214"/>
      <c r="AA79" s="214"/>
      <c r="AB79" s="214"/>
      <c r="AC79" s="214"/>
      <c r="AD79" s="214"/>
      <c r="AE79" s="214"/>
      <c r="AF79" s="214"/>
      <c r="AG79" s="214"/>
      <c r="AH79" s="214"/>
      <c r="AI79" s="214"/>
      <c r="AJ79" s="214"/>
    </row>
    <row r="80" spans="1:36" ht="13.5" customHeight="1">
      <c r="H80" s="215"/>
      <c r="J80" s="14"/>
      <c r="N80" s="8"/>
      <c r="O80" s="93"/>
      <c r="P80" s="10"/>
      <c r="Q80" s="212" t="s">
        <v>46</v>
      </c>
      <c r="V80" s="214"/>
      <c r="W80" s="214"/>
      <c r="X80" s="214"/>
      <c r="Y80" s="214"/>
      <c r="Z80" s="214"/>
      <c r="AA80" s="214"/>
      <c r="AB80" s="214"/>
      <c r="AC80" s="214"/>
      <c r="AD80" s="214"/>
      <c r="AE80" s="214"/>
      <c r="AF80" s="214"/>
      <c r="AG80" s="214"/>
      <c r="AH80" s="214"/>
      <c r="AI80" s="214"/>
      <c r="AJ80" s="214"/>
    </row>
    <row r="81" spans="1:36" ht="13.5" customHeight="1">
      <c r="H81" s="215"/>
      <c r="I81" s="318" t="s">
        <v>47</v>
      </c>
      <c r="J81" s="14"/>
      <c r="N81" s="215"/>
      <c r="O81" s="13" t="s">
        <v>72</v>
      </c>
      <c r="P81" s="14"/>
      <c r="V81" s="214"/>
      <c r="W81" s="214"/>
      <c r="X81" s="214"/>
      <c r="Y81" s="214"/>
      <c r="Z81" s="214"/>
      <c r="AA81" s="214"/>
      <c r="AB81" s="214"/>
      <c r="AC81" s="214"/>
      <c r="AD81" s="214"/>
      <c r="AE81" s="214"/>
      <c r="AF81" s="214"/>
      <c r="AG81" s="214"/>
      <c r="AH81" s="214"/>
      <c r="AI81" s="214"/>
      <c r="AJ81" s="214"/>
    </row>
    <row r="82" spans="1:36" ht="13.5" customHeight="1">
      <c r="B82" s="80" t="s">
        <v>39</v>
      </c>
      <c r="D82" s="80" t="s">
        <v>50</v>
      </c>
      <c r="H82" s="215"/>
      <c r="J82" s="14"/>
      <c r="N82" s="215"/>
      <c r="O82" s="91"/>
      <c r="P82" s="14"/>
      <c r="V82" s="214"/>
      <c r="W82" s="214"/>
      <c r="X82" s="214"/>
      <c r="Y82" s="424" t="s">
        <v>52</v>
      </c>
      <c r="Z82" s="214"/>
      <c r="AA82" s="214"/>
      <c r="AB82" s="214"/>
      <c r="AC82" s="214"/>
      <c r="AD82" s="214"/>
      <c r="AE82" s="214"/>
      <c r="AF82" s="214"/>
      <c r="AG82" s="214"/>
      <c r="AH82" s="214"/>
      <c r="AI82" s="214"/>
      <c r="AJ82" s="214"/>
    </row>
    <row r="83" spans="1:36" ht="13.5" customHeight="1">
      <c r="D83" s="423"/>
      <c r="E83" s="423"/>
      <c r="F83" s="423"/>
      <c r="H83" s="215"/>
      <c r="J83" s="14"/>
      <c r="N83" s="215"/>
      <c r="P83" s="14"/>
      <c r="V83" s="214"/>
      <c r="W83" s="214"/>
      <c r="X83" s="214"/>
      <c r="Y83" s="426"/>
      <c r="Z83" s="214"/>
      <c r="AA83" s="214"/>
      <c r="AB83" s="214"/>
      <c r="AC83" s="214"/>
      <c r="AD83" s="214"/>
      <c r="AE83" s="214"/>
      <c r="AF83" s="214"/>
      <c r="AG83" s="214"/>
      <c r="AH83" s="214"/>
      <c r="AI83" s="214"/>
      <c r="AJ83" s="214"/>
    </row>
    <row r="84" spans="1:36" ht="13.5" customHeight="1">
      <c r="H84" s="215"/>
      <c r="J84" s="14"/>
      <c r="N84" s="215"/>
      <c r="P84" s="14"/>
      <c r="V84" s="214"/>
      <c r="W84" s="214"/>
      <c r="X84" s="214"/>
      <c r="Y84" s="425"/>
      <c r="Z84" s="214"/>
      <c r="AA84" s="214"/>
      <c r="AB84" s="214"/>
      <c r="AC84" s="214"/>
      <c r="AD84" s="214"/>
      <c r="AE84" s="214"/>
      <c r="AF84" s="214"/>
      <c r="AG84" s="214"/>
      <c r="AH84" s="214"/>
      <c r="AI84" s="214"/>
      <c r="AJ84" s="214"/>
    </row>
    <row r="85" spans="1:36" ht="13.5" customHeight="1">
      <c r="A85" s="91"/>
      <c r="B85" s="91"/>
      <c r="C85" s="91"/>
      <c r="D85" s="80" t="s">
        <v>54</v>
      </c>
      <c r="H85" s="215"/>
      <c r="I85" s="557" t="s">
        <v>53</v>
      </c>
      <c r="J85" s="14"/>
      <c r="N85" s="215"/>
      <c r="O85" s="91"/>
      <c r="P85" s="14"/>
      <c r="V85" s="214"/>
      <c r="W85" s="214"/>
      <c r="X85" s="214"/>
      <c r="Y85" s="214"/>
      <c r="Z85" s="214"/>
      <c r="AA85" s="214"/>
      <c r="AB85" s="214"/>
      <c r="AC85" s="214"/>
      <c r="AD85" s="214"/>
      <c r="AE85" s="214"/>
      <c r="AF85" s="214"/>
      <c r="AG85" s="214"/>
      <c r="AH85" s="214"/>
      <c r="AI85" s="214"/>
      <c r="AJ85" s="214"/>
    </row>
    <row r="86" spans="1:36" ht="13.5" customHeight="1">
      <c r="A86" s="91"/>
      <c r="B86" s="91"/>
      <c r="C86" s="91"/>
      <c r="D86" s="94"/>
      <c r="H86" s="215"/>
      <c r="I86" s="559"/>
      <c r="J86" s="14"/>
      <c r="N86" s="215"/>
      <c r="O86" s="91"/>
      <c r="P86" s="14"/>
      <c r="V86" s="214"/>
      <c r="W86" s="214"/>
      <c r="X86" s="214"/>
      <c r="Y86" s="214"/>
      <c r="Z86" s="214"/>
      <c r="AA86" s="214"/>
      <c r="AB86" s="214"/>
      <c r="AC86" s="214"/>
      <c r="AD86" s="214"/>
      <c r="AE86" s="214"/>
      <c r="AF86" s="214"/>
      <c r="AG86" s="214"/>
      <c r="AH86" s="214"/>
      <c r="AI86" s="214"/>
      <c r="AJ86" s="214"/>
    </row>
    <row r="87" spans="1:36" ht="13.5" customHeight="1">
      <c r="A87" s="91"/>
      <c r="B87" s="91"/>
      <c r="C87" s="91"/>
      <c r="H87" s="215"/>
      <c r="J87" s="14"/>
      <c r="N87" s="215"/>
      <c r="O87" s="91"/>
      <c r="P87" s="14"/>
      <c r="V87" s="214"/>
      <c r="W87" s="214"/>
      <c r="X87" s="214"/>
      <c r="Y87" s="214"/>
      <c r="Z87" s="214"/>
      <c r="AA87" s="214"/>
      <c r="AB87" s="214"/>
      <c r="AC87" s="214"/>
      <c r="AD87" s="214"/>
      <c r="AE87" s="214"/>
      <c r="AF87" s="214"/>
      <c r="AG87" s="214"/>
      <c r="AH87" s="214"/>
      <c r="AI87" s="214"/>
      <c r="AJ87" s="214"/>
    </row>
    <row r="88" spans="1:36" ht="13.5" customHeight="1">
      <c r="A88" s="91"/>
      <c r="B88" s="91"/>
      <c r="C88" s="91"/>
      <c r="H88" s="215"/>
      <c r="I88" s="80" t="s">
        <v>45</v>
      </c>
      <c r="J88" s="14"/>
      <c r="N88" s="215"/>
      <c r="O88" s="91"/>
      <c r="P88" s="14"/>
      <c r="V88" s="214"/>
      <c r="W88" s="214"/>
      <c r="X88" s="214"/>
      <c r="Y88" s="214"/>
      <c r="Z88" s="214"/>
      <c r="AA88" s="214"/>
      <c r="AB88" s="214"/>
      <c r="AC88" s="214"/>
      <c r="AD88" s="214"/>
      <c r="AE88" s="214"/>
      <c r="AF88" s="214"/>
      <c r="AG88" s="214"/>
      <c r="AH88" s="214"/>
      <c r="AI88" s="214"/>
      <c r="AJ88" s="214"/>
    </row>
    <row r="89" spans="1:36" ht="13.5" customHeight="1">
      <c r="A89" s="91"/>
      <c r="B89" s="91"/>
      <c r="C89" s="91"/>
      <c r="H89" s="215"/>
      <c r="J89" s="14"/>
      <c r="N89" s="215"/>
      <c r="O89" s="91"/>
      <c r="P89" s="14"/>
      <c r="V89" s="214"/>
      <c r="W89" s="214"/>
      <c r="X89" s="214"/>
      <c r="Y89" s="214"/>
      <c r="Z89" s="214"/>
      <c r="AA89" s="214"/>
      <c r="AB89" s="214"/>
      <c r="AC89" s="214"/>
      <c r="AD89" s="214"/>
      <c r="AE89" s="214"/>
      <c r="AF89" s="214"/>
      <c r="AG89" s="214"/>
      <c r="AH89" s="214"/>
      <c r="AI89" s="214"/>
      <c r="AJ89" s="214"/>
    </row>
    <row r="90" spans="1:36" ht="13.5" customHeight="1">
      <c r="A90" s="91"/>
      <c r="B90" s="91"/>
      <c r="C90" s="91"/>
      <c r="H90" s="215"/>
      <c r="I90" s="318" t="s">
        <v>47</v>
      </c>
      <c r="J90" s="14"/>
      <c r="N90" s="215"/>
      <c r="O90" s="13" t="s">
        <v>55</v>
      </c>
      <c r="P90" s="14"/>
      <c r="V90" s="214"/>
      <c r="W90" s="214"/>
      <c r="X90" s="214"/>
      <c r="Y90" s="214"/>
      <c r="Z90" s="214"/>
      <c r="AA90" s="214"/>
      <c r="AB90" s="214"/>
      <c r="AC90" s="214"/>
      <c r="AD90" s="214"/>
      <c r="AE90" s="214"/>
      <c r="AF90" s="214"/>
      <c r="AG90" s="214"/>
      <c r="AH90" s="214"/>
      <c r="AI90" s="214"/>
      <c r="AJ90" s="214"/>
    </row>
    <row r="91" spans="1:36" ht="13.5" customHeight="1" thickBot="1">
      <c r="A91" s="91"/>
      <c r="B91" s="91"/>
      <c r="C91" s="91"/>
      <c r="H91" s="15"/>
      <c r="I91" s="213"/>
      <c r="J91" s="17"/>
      <c r="N91" s="15"/>
      <c r="O91" s="95"/>
      <c r="P91" s="17"/>
      <c r="V91" s="214"/>
      <c r="W91" s="214"/>
      <c r="X91" s="214"/>
      <c r="Y91" s="214"/>
      <c r="Z91" s="214"/>
      <c r="AA91" s="214"/>
      <c r="AB91" s="214"/>
      <c r="AC91" s="214"/>
      <c r="AD91" s="214"/>
      <c r="AE91" s="214"/>
      <c r="AF91" s="214"/>
      <c r="AG91" s="214"/>
      <c r="AH91" s="214"/>
      <c r="AI91" s="214"/>
      <c r="AJ91" s="214"/>
    </row>
    <row r="92" spans="1:36" ht="7.5" customHeight="1">
      <c r="A92" s="91"/>
      <c r="B92" s="91"/>
      <c r="C92" s="91"/>
      <c r="L92" s="91"/>
      <c r="O92" s="91"/>
      <c r="V92" s="214"/>
      <c r="W92" s="214"/>
      <c r="X92" s="214"/>
      <c r="Y92" s="214"/>
      <c r="Z92" s="214"/>
      <c r="AA92" s="214"/>
      <c r="AB92" s="214"/>
      <c r="AC92" s="214"/>
      <c r="AD92" s="214"/>
      <c r="AE92" s="214"/>
      <c r="AF92" s="214"/>
      <c r="AG92" s="214"/>
      <c r="AH92" s="214"/>
      <c r="AI92" s="214"/>
      <c r="AJ92" s="214"/>
    </row>
    <row r="93" spans="1:36" ht="7.5" customHeight="1">
      <c r="E93" s="423" t="s">
        <v>79</v>
      </c>
      <c r="F93" s="423"/>
      <c r="I93" s="423"/>
      <c r="L93" s="91"/>
      <c r="O93" s="91"/>
      <c r="V93" s="214"/>
      <c r="W93" s="214"/>
      <c r="X93" s="214"/>
      <c r="Y93" s="214"/>
      <c r="Z93" s="214"/>
      <c r="AA93" s="214"/>
      <c r="AB93" s="214"/>
      <c r="AC93" s="214"/>
      <c r="AD93" s="214"/>
      <c r="AE93" s="214"/>
      <c r="AF93" s="214"/>
      <c r="AG93" s="214"/>
      <c r="AH93" s="214"/>
      <c r="AI93" s="214"/>
      <c r="AJ93" s="214"/>
    </row>
    <row r="94" spans="1:36" ht="7.5" customHeight="1" thickBot="1">
      <c r="E94" s="423"/>
      <c r="F94" s="423"/>
      <c r="I94" s="423"/>
      <c r="L94" s="91"/>
      <c r="O94" s="91"/>
      <c r="V94" s="214"/>
      <c r="W94" s="214"/>
      <c r="X94" s="214"/>
      <c r="Y94" s="214"/>
      <c r="Z94" s="214"/>
      <c r="AA94" s="214"/>
      <c r="AB94" s="214"/>
      <c r="AC94" s="214"/>
      <c r="AD94" s="214"/>
      <c r="AE94" s="214"/>
      <c r="AF94" s="214"/>
      <c r="AG94" s="214"/>
      <c r="AH94" s="214"/>
      <c r="AI94" s="214"/>
      <c r="AJ94" s="214"/>
    </row>
    <row r="95" spans="1:36" ht="7.5" customHeight="1">
      <c r="C95" s="8"/>
      <c r="D95" s="9"/>
      <c r="E95" s="10"/>
      <c r="L95" s="91"/>
      <c r="O95" s="91"/>
      <c r="V95" s="214"/>
      <c r="W95" s="214"/>
      <c r="X95" s="214"/>
      <c r="Y95" s="214"/>
      <c r="Z95" s="214"/>
      <c r="AA95" s="214"/>
      <c r="AB95" s="214"/>
      <c r="AC95" s="214"/>
      <c r="AD95" s="214"/>
      <c r="AE95" s="214"/>
      <c r="AF95" s="214"/>
      <c r="AG95" s="214"/>
      <c r="AH95" s="214"/>
      <c r="AI95" s="214"/>
      <c r="AJ95" s="214"/>
    </row>
    <row r="96" spans="1:36" ht="13.5" customHeight="1" thickBot="1">
      <c r="C96" s="215"/>
      <c r="D96" s="13" t="s">
        <v>80</v>
      </c>
      <c r="E96" s="14"/>
      <c r="L96" s="91"/>
      <c r="O96" s="91"/>
      <c r="V96" s="214"/>
      <c r="W96" s="214"/>
      <c r="X96" s="214"/>
      <c r="Y96" s="214"/>
      <c r="Z96" s="214"/>
      <c r="AA96" s="214"/>
      <c r="AB96" s="214"/>
      <c r="AC96" s="214"/>
      <c r="AD96" s="214"/>
      <c r="AE96" s="214"/>
      <c r="AF96" s="419"/>
      <c r="AG96" s="419"/>
      <c r="AH96" s="419"/>
      <c r="AI96" s="419"/>
      <c r="AJ96" s="419"/>
    </row>
    <row r="97" spans="3:36" ht="7.5" customHeight="1" thickBot="1">
      <c r="C97" s="15"/>
      <c r="D97" s="213"/>
      <c r="E97" s="17"/>
      <c r="H97" s="8"/>
      <c r="I97" s="9"/>
      <c r="J97" s="10"/>
      <c r="K97" s="422" t="s">
        <v>81</v>
      </c>
      <c r="L97" s="423"/>
      <c r="V97" s="214"/>
      <c r="W97" s="214"/>
      <c r="X97" s="214"/>
      <c r="Y97" s="214"/>
      <c r="Z97" s="214"/>
      <c r="AA97" s="214"/>
      <c r="AB97" s="214"/>
      <c r="AC97" s="214"/>
      <c r="AD97" s="214"/>
      <c r="AE97" s="214"/>
      <c r="AF97" s="419"/>
      <c r="AG97" s="419"/>
      <c r="AH97" s="419"/>
      <c r="AI97" s="419"/>
      <c r="AJ97" s="419"/>
    </row>
    <row r="98" spans="3:36" ht="7.5" customHeight="1" thickBot="1">
      <c r="H98" s="215"/>
      <c r="J98" s="14"/>
      <c r="K98" s="422"/>
      <c r="L98" s="423"/>
      <c r="V98" s="214"/>
      <c r="W98" s="214"/>
      <c r="X98" s="214"/>
      <c r="Y98" s="214"/>
      <c r="Z98" s="214"/>
      <c r="AA98" s="214"/>
      <c r="AB98" s="214"/>
      <c r="AC98" s="214"/>
      <c r="AD98" s="214"/>
      <c r="AE98" s="214"/>
      <c r="AF98" s="419"/>
      <c r="AG98" s="419"/>
      <c r="AH98" s="419"/>
      <c r="AI98" s="419"/>
      <c r="AJ98" s="419"/>
    </row>
    <row r="99" spans="3:36" ht="13.5" customHeight="1">
      <c r="H99" s="215"/>
      <c r="I99" s="420" t="s">
        <v>82</v>
      </c>
      <c r="J99" s="14"/>
      <c r="N99" s="8"/>
      <c r="O99" s="9"/>
      <c r="P99" s="10"/>
      <c r="Q99" s="212" t="s">
        <v>64</v>
      </c>
      <c r="V99" s="214"/>
      <c r="W99" s="214"/>
      <c r="X99" s="214"/>
      <c r="Y99" s="214"/>
      <c r="Z99" s="214"/>
      <c r="AA99" s="214"/>
      <c r="AB99" s="214"/>
      <c r="AC99" s="214"/>
      <c r="AD99" s="214"/>
      <c r="AE99" s="214"/>
      <c r="AF99" s="419"/>
      <c r="AG99" s="419"/>
      <c r="AH99" s="419"/>
      <c r="AI99" s="419"/>
      <c r="AJ99" s="419"/>
    </row>
    <row r="100" spans="3:36" ht="13.5" customHeight="1">
      <c r="D100" s="212" t="s">
        <v>83</v>
      </c>
      <c r="H100" s="215"/>
      <c r="I100" s="421"/>
      <c r="J100" s="14"/>
      <c r="N100" s="215"/>
      <c r="O100" s="13" t="s">
        <v>84</v>
      </c>
      <c r="P100" s="14"/>
      <c r="V100" s="214"/>
      <c r="W100" s="214"/>
      <c r="X100" s="214"/>
      <c r="Y100" s="214"/>
      <c r="Z100" s="214"/>
      <c r="AA100" s="214"/>
      <c r="AB100" s="214"/>
      <c r="AC100" s="214"/>
      <c r="AD100" s="214"/>
      <c r="AE100" s="214"/>
      <c r="AF100" s="419"/>
      <c r="AG100" s="419"/>
      <c r="AH100" s="419"/>
      <c r="AI100" s="419"/>
      <c r="AJ100" s="419"/>
    </row>
    <row r="101" spans="3:36" ht="13.5" customHeight="1" thickBot="1">
      <c r="H101" s="215"/>
      <c r="J101" s="14"/>
      <c r="N101" s="15"/>
      <c r="O101" s="95"/>
      <c r="P101" s="17"/>
      <c r="V101" s="214"/>
      <c r="W101" s="214"/>
      <c r="X101" s="214"/>
      <c r="Y101" s="214"/>
      <c r="Z101" s="214"/>
      <c r="AA101" s="214"/>
      <c r="AB101" s="214"/>
      <c r="AC101" s="214"/>
      <c r="AD101" s="214"/>
      <c r="AE101" s="214"/>
      <c r="AF101" s="419"/>
      <c r="AG101" s="419"/>
      <c r="AH101" s="419"/>
      <c r="AI101" s="419"/>
      <c r="AJ101" s="419"/>
    </row>
    <row r="102" spans="3:36" ht="7.5" customHeight="1">
      <c r="D102" s="423" t="s">
        <v>85</v>
      </c>
      <c r="E102" s="423"/>
      <c r="F102" s="423"/>
      <c r="H102" s="215"/>
      <c r="J102" s="14"/>
      <c r="V102" s="214"/>
      <c r="W102" s="214"/>
      <c r="X102" s="214"/>
      <c r="Y102" s="214"/>
      <c r="Z102" s="214"/>
      <c r="AA102" s="214"/>
      <c r="AB102" s="214"/>
      <c r="AC102" s="214"/>
      <c r="AD102" s="214"/>
      <c r="AE102" s="214"/>
      <c r="AF102" s="214"/>
      <c r="AG102" s="214"/>
      <c r="AH102" s="214"/>
      <c r="AI102" s="214"/>
      <c r="AJ102" s="214"/>
    </row>
    <row r="103" spans="3:36" ht="7.5" customHeight="1" thickBot="1">
      <c r="D103" s="423"/>
      <c r="E103" s="423"/>
      <c r="F103" s="423"/>
      <c r="H103" s="215"/>
      <c r="J103" s="14"/>
      <c r="V103" s="214"/>
      <c r="W103" s="214"/>
      <c r="X103" s="214"/>
      <c r="Y103" s="214"/>
      <c r="Z103" s="214"/>
      <c r="AA103" s="214"/>
      <c r="AB103" s="214"/>
      <c r="AC103" s="214"/>
      <c r="AD103" s="214"/>
      <c r="AE103" s="214"/>
      <c r="AF103" s="214"/>
      <c r="AG103" s="214"/>
      <c r="AH103" s="214"/>
      <c r="AI103" s="214"/>
      <c r="AJ103" s="214"/>
    </row>
    <row r="104" spans="3:36" ht="13.5" customHeight="1">
      <c r="C104" s="8"/>
      <c r="D104" s="9"/>
      <c r="E104" s="10"/>
      <c r="H104" s="215"/>
      <c r="I104" s="420" t="s">
        <v>86</v>
      </c>
      <c r="J104" s="14"/>
      <c r="N104" s="8"/>
      <c r="O104" s="9"/>
      <c r="P104" s="10"/>
      <c r="Q104" s="212" t="s">
        <v>87</v>
      </c>
      <c r="V104" s="214"/>
      <c r="W104" s="214"/>
      <c r="X104" s="214"/>
      <c r="Y104" s="214"/>
      <c r="Z104" s="214"/>
      <c r="AA104" s="214"/>
      <c r="AB104" s="214"/>
      <c r="AC104" s="214"/>
      <c r="AD104" s="214"/>
      <c r="AE104" s="214"/>
      <c r="AF104" s="214"/>
      <c r="AG104" s="214"/>
      <c r="AH104" s="214"/>
      <c r="AI104" s="214"/>
      <c r="AJ104" s="214"/>
    </row>
    <row r="105" spans="3:36" ht="13.5" customHeight="1">
      <c r="C105" s="215"/>
      <c r="D105" s="13" t="s">
        <v>39</v>
      </c>
      <c r="E105" s="14"/>
      <c r="H105" s="215"/>
      <c r="I105" s="421"/>
      <c r="J105" s="14"/>
      <c r="N105" s="215"/>
      <c r="O105" s="13" t="s">
        <v>88</v>
      </c>
      <c r="P105" s="14"/>
      <c r="V105" s="214"/>
      <c r="W105" s="214"/>
      <c r="X105" s="214"/>
      <c r="Y105" s="424" t="s">
        <v>52</v>
      </c>
      <c r="Z105" s="214"/>
      <c r="AA105" s="214"/>
      <c r="AB105" s="214"/>
      <c r="AC105" s="214"/>
      <c r="AD105" s="214"/>
      <c r="AE105" s="214"/>
      <c r="AF105" s="214"/>
      <c r="AG105" s="214"/>
      <c r="AH105" s="214"/>
      <c r="AI105" s="214"/>
      <c r="AJ105" s="214"/>
    </row>
    <row r="106" spans="3:36" ht="7.5" customHeight="1" thickBot="1">
      <c r="C106" s="15"/>
      <c r="D106" s="213"/>
      <c r="E106" s="17"/>
      <c r="H106" s="15"/>
      <c r="I106" s="213"/>
      <c r="J106" s="17"/>
      <c r="N106" s="15"/>
      <c r="O106" s="95"/>
      <c r="P106" s="17"/>
      <c r="V106" s="214"/>
      <c r="W106" s="214"/>
      <c r="X106" s="214"/>
      <c r="Y106" s="425"/>
      <c r="Z106" s="214"/>
      <c r="AA106" s="214"/>
      <c r="AB106" s="214"/>
      <c r="AC106" s="214"/>
      <c r="AD106" s="214"/>
      <c r="AE106" s="214"/>
      <c r="AF106" s="214"/>
      <c r="AG106" s="214"/>
      <c r="AH106" s="214"/>
      <c r="AI106" s="214"/>
      <c r="AJ106" s="214"/>
    </row>
    <row r="107" spans="3:36" ht="7.5" customHeight="1">
      <c r="V107" s="214"/>
      <c r="W107" s="214"/>
      <c r="X107" s="214"/>
      <c r="Y107" s="214"/>
      <c r="Z107" s="214"/>
      <c r="AA107" s="214"/>
      <c r="AB107" s="214"/>
      <c r="AC107" s="214"/>
      <c r="AD107" s="214"/>
      <c r="AE107" s="214"/>
      <c r="AF107" s="214"/>
      <c r="AG107" s="214"/>
      <c r="AH107" s="214"/>
      <c r="AI107" s="214"/>
      <c r="AJ107" s="214"/>
    </row>
    <row r="108" spans="3:36" ht="13.5" customHeight="1">
      <c r="V108" s="214"/>
      <c r="W108" s="214"/>
      <c r="X108" s="214"/>
      <c r="Y108" s="214"/>
      <c r="Z108" s="214"/>
      <c r="AA108" s="214"/>
      <c r="AB108" s="214"/>
      <c r="AC108" s="214"/>
      <c r="AD108" s="214"/>
      <c r="AE108" s="214"/>
      <c r="AF108" s="214"/>
      <c r="AG108" s="214"/>
      <c r="AH108" s="214"/>
      <c r="AI108" s="214"/>
      <c r="AJ108" s="214"/>
    </row>
    <row r="109" spans="3:36" ht="13.5" customHeight="1" thickBot="1">
      <c r="V109" s="214"/>
      <c r="W109" s="214"/>
      <c r="X109" s="214"/>
      <c r="Y109" s="91"/>
      <c r="Z109" s="91"/>
      <c r="AA109" s="214"/>
      <c r="AB109" s="419"/>
      <c r="AC109" s="419"/>
      <c r="AD109" s="419"/>
      <c r="AE109" s="419"/>
      <c r="AF109" s="419"/>
      <c r="AG109" s="214"/>
      <c r="AH109" s="214"/>
      <c r="AI109" s="214"/>
      <c r="AJ109" s="214"/>
    </row>
    <row r="110" spans="3:36" ht="13.5" customHeight="1" thickBot="1">
      <c r="H110" s="8"/>
      <c r="I110" s="9"/>
      <c r="J110" s="10"/>
      <c r="K110" s="212" t="s">
        <v>89</v>
      </c>
      <c r="O110" s="18"/>
      <c r="P110" s="18"/>
      <c r="Q110" s="18"/>
      <c r="R110" s="18"/>
      <c r="S110" s="18"/>
      <c r="T110" s="18"/>
      <c r="U110" s="18"/>
      <c r="V110" s="18"/>
      <c r="W110" s="18"/>
      <c r="X110" s="18"/>
      <c r="Y110" s="91"/>
      <c r="Z110" s="91"/>
      <c r="AA110" s="214"/>
      <c r="AB110" s="419"/>
      <c r="AC110" s="419"/>
      <c r="AD110" s="419"/>
      <c r="AE110" s="419"/>
      <c r="AF110" s="419"/>
      <c r="AG110" s="214"/>
      <c r="AH110" s="214"/>
      <c r="AI110" s="214"/>
      <c r="AJ110" s="214"/>
    </row>
    <row r="111" spans="3:36" ht="13.5" customHeight="1">
      <c r="C111" s="8"/>
      <c r="D111" s="9"/>
      <c r="E111" s="10"/>
      <c r="H111" s="215"/>
      <c r="I111" s="420" t="s">
        <v>90</v>
      </c>
      <c r="J111" s="14"/>
      <c r="O111" s="18"/>
      <c r="P111" s="18"/>
      <c r="Q111" s="18"/>
      <c r="R111" s="18"/>
      <c r="S111" s="18"/>
      <c r="T111" s="18"/>
      <c r="U111" s="18"/>
      <c r="V111" s="18"/>
      <c r="W111" s="18"/>
      <c r="X111" s="18"/>
      <c r="Y111" s="214"/>
      <c r="Z111" s="214"/>
      <c r="AA111" s="214"/>
      <c r="AB111" s="419"/>
      <c r="AC111" s="419"/>
      <c r="AD111" s="419"/>
      <c r="AE111" s="419"/>
      <c r="AF111" s="419"/>
      <c r="AG111" s="214"/>
      <c r="AH111" s="214"/>
      <c r="AI111" s="214"/>
      <c r="AJ111" s="214"/>
    </row>
    <row r="112" spans="3:36" ht="13.5" customHeight="1">
      <c r="C112" s="215"/>
      <c r="D112" s="13" t="s">
        <v>91</v>
      </c>
      <c r="E112" s="14"/>
      <c r="H112" s="215"/>
      <c r="I112" s="421"/>
      <c r="J112" s="14"/>
      <c r="O112" s="18"/>
      <c r="P112" s="18"/>
      <c r="Q112" s="18"/>
      <c r="R112" s="18"/>
      <c r="S112" s="18"/>
      <c r="T112" s="18"/>
      <c r="U112" s="18"/>
      <c r="V112" s="18"/>
      <c r="W112" s="18"/>
      <c r="X112" s="18"/>
      <c r="Y112" s="214"/>
      <c r="Z112" s="214"/>
      <c r="AA112" s="214"/>
      <c r="AB112" s="419"/>
      <c r="AC112" s="419"/>
      <c r="AD112" s="419"/>
      <c r="AE112" s="419"/>
      <c r="AF112" s="419"/>
      <c r="AG112" s="214"/>
      <c r="AH112" s="214"/>
      <c r="AI112" s="214"/>
      <c r="AJ112" s="214"/>
    </row>
    <row r="113" spans="3:36" ht="7.5" customHeight="1" thickBot="1">
      <c r="C113" s="15"/>
      <c r="D113" s="213"/>
      <c r="E113" s="17"/>
      <c r="H113" s="15"/>
      <c r="I113" s="213"/>
      <c r="J113" s="17"/>
      <c r="V113" s="214"/>
      <c r="W113" s="214"/>
      <c r="X113" s="214"/>
      <c r="Y113" s="214"/>
      <c r="Z113" s="214"/>
      <c r="AA113" s="214"/>
      <c r="AB113" s="419"/>
      <c r="AC113" s="419"/>
      <c r="AD113" s="419"/>
      <c r="AE113" s="419"/>
      <c r="AF113" s="419"/>
      <c r="AG113" s="214"/>
      <c r="AH113" s="214"/>
      <c r="AI113" s="214"/>
      <c r="AJ113" s="214"/>
    </row>
    <row r="114" spans="3:36" ht="13.5" customHeight="1" thickBot="1">
      <c r="V114" s="214"/>
      <c r="W114" s="214"/>
      <c r="X114" s="214"/>
      <c r="Y114" s="214"/>
      <c r="Z114" s="214"/>
      <c r="AA114" s="214"/>
      <c r="AB114" s="419"/>
      <c r="AC114" s="419"/>
      <c r="AD114" s="419"/>
      <c r="AE114" s="419"/>
      <c r="AF114" s="419"/>
      <c r="AG114" s="214"/>
      <c r="AH114" s="214"/>
      <c r="AI114" s="214"/>
      <c r="AJ114" s="214"/>
    </row>
    <row r="115" spans="3:36" ht="13.5" customHeight="1">
      <c r="H115" s="8"/>
      <c r="I115" s="9"/>
      <c r="J115" s="10"/>
      <c r="K115" s="212" t="s">
        <v>92</v>
      </c>
      <c r="V115" s="214"/>
      <c r="W115" s="214"/>
      <c r="X115" s="214"/>
      <c r="Y115" s="214"/>
      <c r="Z115" s="214"/>
      <c r="AA115" s="214"/>
      <c r="AB115" s="214"/>
      <c r="AC115" s="214"/>
      <c r="AD115" s="214"/>
      <c r="AE115" s="214"/>
      <c r="AF115" s="214"/>
      <c r="AG115" s="214"/>
      <c r="AH115" s="214"/>
      <c r="AI115" s="214"/>
      <c r="AJ115" s="214"/>
    </row>
    <row r="116" spans="3:36" ht="13.5" customHeight="1">
      <c r="H116" s="215"/>
      <c r="I116" s="420" t="s">
        <v>93</v>
      </c>
      <c r="J116" s="14"/>
      <c r="O116" s="13" t="s">
        <v>94</v>
      </c>
      <c r="R116" s="13" t="s">
        <v>95</v>
      </c>
      <c r="V116" s="214"/>
      <c r="W116" s="214"/>
      <c r="X116" s="214"/>
      <c r="Y116" s="214"/>
      <c r="Z116" s="214"/>
      <c r="AA116" s="214"/>
      <c r="AB116" s="214"/>
      <c r="AC116" s="214"/>
      <c r="AD116" s="214"/>
      <c r="AE116" s="214"/>
      <c r="AF116" s="214"/>
      <c r="AG116" s="214"/>
      <c r="AH116" s="214"/>
      <c r="AI116" s="214"/>
      <c r="AJ116" s="214"/>
    </row>
    <row r="117" spans="3:36" ht="13.5" customHeight="1">
      <c r="H117" s="215"/>
      <c r="I117" s="421"/>
      <c r="J117" s="14"/>
      <c r="O117" s="91"/>
      <c r="V117" s="214"/>
      <c r="W117" s="214"/>
      <c r="X117" s="214"/>
      <c r="Y117" s="214"/>
      <c r="Z117" s="214"/>
      <c r="AA117" s="214"/>
      <c r="AB117" s="214"/>
      <c r="AC117" s="214"/>
      <c r="AD117" s="214"/>
      <c r="AE117" s="214"/>
      <c r="AF117" s="214"/>
      <c r="AG117" s="214"/>
      <c r="AH117" s="214"/>
      <c r="AI117" s="214"/>
      <c r="AJ117" s="214"/>
    </row>
    <row r="118" spans="3:36" ht="7.5" customHeight="1" thickBot="1">
      <c r="H118" s="15"/>
      <c r="I118" s="213"/>
      <c r="J118" s="17"/>
      <c r="V118" s="214"/>
      <c r="W118" s="214"/>
      <c r="X118" s="214"/>
      <c r="Y118" s="214"/>
      <c r="Z118" s="214"/>
      <c r="AA118" s="214"/>
      <c r="AB118" s="214"/>
      <c r="AC118" s="214"/>
      <c r="AD118" s="214"/>
      <c r="AE118" s="214"/>
      <c r="AF118" s="214"/>
      <c r="AG118" s="214"/>
      <c r="AH118" s="214"/>
      <c r="AI118" s="214"/>
      <c r="AJ118" s="214"/>
    </row>
    <row r="119" spans="3:36" ht="13.5" customHeight="1">
      <c r="R119" s="21"/>
      <c r="S119" s="21"/>
      <c r="T119" s="21"/>
      <c r="U119" s="21"/>
      <c r="V119" s="18"/>
      <c r="W119" s="214"/>
      <c r="X119" s="214"/>
      <c r="Y119" s="214"/>
      <c r="Z119" s="214"/>
      <c r="AA119" s="214"/>
      <c r="AB119" s="214"/>
      <c r="AC119" s="214"/>
      <c r="AD119" s="214"/>
      <c r="AE119" s="214"/>
      <c r="AF119" s="214"/>
      <c r="AG119" s="214"/>
      <c r="AH119" s="214"/>
      <c r="AI119" s="214"/>
      <c r="AJ119" s="214"/>
    </row>
    <row r="120" spans="3:36" ht="13.5" customHeight="1">
      <c r="I120" s="80" t="s">
        <v>104</v>
      </c>
      <c r="J120" s="212" t="s">
        <v>96</v>
      </c>
    </row>
    <row r="121" spans="3:36" ht="13.5" customHeight="1">
      <c r="I121" s="76"/>
    </row>
    <row r="122" spans="3:36" ht="13.5" customHeight="1">
      <c r="I122" s="80" t="s">
        <v>97</v>
      </c>
      <c r="J122" s="212" t="s">
        <v>98</v>
      </c>
    </row>
    <row r="123" spans="3:36" ht="13.5" customHeight="1">
      <c r="I123" s="76"/>
    </row>
    <row r="124" spans="3:36" ht="13.5" customHeight="1">
      <c r="I124" s="80" t="s">
        <v>99</v>
      </c>
      <c r="J124" s="212" t="s">
        <v>100</v>
      </c>
    </row>
    <row r="126" spans="3:36" ht="13.5" customHeight="1">
      <c r="I126" s="80" t="s">
        <v>101</v>
      </c>
    </row>
    <row r="128" spans="3:36" ht="13.5" customHeight="1">
      <c r="I128" s="80" t="s">
        <v>102</v>
      </c>
    </row>
  </sheetData>
  <mergeCells count="54">
    <mergeCell ref="AB109:AF114"/>
    <mergeCell ref="I111:I112"/>
    <mergeCell ref="I116:I117"/>
    <mergeCell ref="AF96:AJ101"/>
    <mergeCell ref="K97:L98"/>
    <mergeCell ref="I99:I100"/>
    <mergeCell ref="D102:F103"/>
    <mergeCell ref="I104:I105"/>
    <mergeCell ref="Y105:Y106"/>
    <mergeCell ref="D74:F74"/>
    <mergeCell ref="I76:I77"/>
    <mergeCell ref="Y82:Y84"/>
    <mergeCell ref="D83:F83"/>
    <mergeCell ref="I85:I86"/>
    <mergeCell ref="E93:F94"/>
    <mergeCell ref="I93:I94"/>
    <mergeCell ref="AA59:AA60"/>
    <mergeCell ref="R61:R62"/>
    <mergeCell ref="V64:W66"/>
    <mergeCell ref="Y64:Y66"/>
    <mergeCell ref="AC64:AG70"/>
    <mergeCell ref="D65:F65"/>
    <mergeCell ref="I67:I68"/>
    <mergeCell ref="V69:W69"/>
    <mergeCell ref="I54:I55"/>
    <mergeCell ref="Y56:Y57"/>
    <mergeCell ref="B47:B48"/>
    <mergeCell ref="I47:I48"/>
    <mergeCell ref="Z56:Z57"/>
    <mergeCell ref="D57:D58"/>
    <mergeCell ref="I58:I59"/>
    <mergeCell ref="V59:W60"/>
    <mergeCell ref="Y59:Y60"/>
    <mergeCell ref="I51:I52"/>
    <mergeCell ref="D46:D47"/>
    <mergeCell ref="AF26:AJ31"/>
    <mergeCell ref="V29:W31"/>
    <mergeCell ref="Y29:Y31"/>
    <mergeCell ref="D30:F30"/>
    <mergeCell ref="I31:I33"/>
    <mergeCell ref="AB36:AG43"/>
    <mergeCell ref="O38:O39"/>
    <mergeCell ref="R38:R39"/>
    <mergeCell ref="I44:I45"/>
    <mergeCell ref="AB45:AG49"/>
    <mergeCell ref="D21:F21"/>
    <mergeCell ref="AB21:AJ22"/>
    <mergeCell ref="I22:I24"/>
    <mergeCell ref="AB23:AJ24"/>
    <mergeCell ref="AC2:AE2"/>
    <mergeCell ref="I5:I6"/>
    <mergeCell ref="O5:O6"/>
    <mergeCell ref="I11:I13"/>
    <mergeCell ref="I17:I18"/>
  </mergeCells>
  <phoneticPr fontId="10"/>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5DFBAA-9075-4175-B41D-50543A5C204A}">
  <dimension ref="A1"/>
  <sheetViews>
    <sheetView workbookViewId="0"/>
  </sheetViews>
  <sheetFormatPr defaultRowHeight="18"/>
  <sheetData/>
  <phoneticPr fontId="10"/>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567B94-B022-4E96-BF43-A55922BDAA4D}">
  <dimension ref="A1:O428"/>
  <sheetViews>
    <sheetView zoomScale="130" zoomScaleNormal="130" workbookViewId="0">
      <pane ySplit="3" topLeftCell="A63" activePane="bottomLeft" state="frozen"/>
      <selection pane="bottomLeft" activeCell="F81" sqref="F81"/>
    </sheetView>
  </sheetViews>
  <sheetFormatPr defaultColWidth="9" defaultRowHeight="13.2"/>
  <cols>
    <col min="1" max="1" width="5" style="236" customWidth="1"/>
    <col min="2" max="2" width="14.59765625" style="236" bestFit="1" customWidth="1"/>
    <col min="3" max="4" width="11.59765625" style="237" customWidth="1"/>
    <col min="5" max="5" width="18" style="236" bestFit="1" customWidth="1"/>
    <col min="6" max="7" width="11.59765625" style="236" customWidth="1"/>
    <col min="8" max="8" width="9.69921875" style="236" customWidth="1"/>
    <col min="9" max="9" width="9" style="236"/>
    <col min="10" max="10" width="12.69921875" style="236" customWidth="1"/>
    <col min="11" max="11" width="15" style="236" customWidth="1"/>
    <col min="12" max="12" width="10.5" style="247" bestFit="1" customWidth="1"/>
    <col min="13" max="13" width="9.69921875" style="236" bestFit="1" customWidth="1"/>
    <col min="14" max="14" width="11" style="236" bestFit="1" customWidth="1"/>
    <col min="15" max="15" width="9.69921875" style="236" bestFit="1" customWidth="1"/>
    <col min="16" max="16384" width="9" style="236"/>
  </cols>
  <sheetData>
    <row r="1" spans="1:12">
      <c r="B1" s="362">
        <f ca="1">NOW()</f>
        <v>45054.394817708337</v>
      </c>
      <c r="C1" s="362"/>
      <c r="L1" s="236"/>
    </row>
    <row r="3" spans="1:12">
      <c r="A3" s="238"/>
      <c r="B3" s="238" t="s">
        <v>370</v>
      </c>
      <c r="C3" s="239" t="s">
        <v>371</v>
      </c>
      <c r="D3" s="239" t="s">
        <v>372</v>
      </c>
      <c r="E3" s="238" t="s">
        <v>373</v>
      </c>
      <c r="F3" s="238" t="s">
        <v>374</v>
      </c>
      <c r="G3" s="238" t="s">
        <v>117</v>
      </c>
      <c r="H3" s="238" t="s">
        <v>375</v>
      </c>
      <c r="I3" s="238" t="s">
        <v>376</v>
      </c>
      <c r="J3" s="240" t="s">
        <v>377</v>
      </c>
      <c r="L3" s="236"/>
    </row>
    <row r="4" spans="1:12">
      <c r="A4" s="241">
        <v>1</v>
      </c>
      <c r="B4" s="238"/>
      <c r="C4" s="239"/>
      <c r="D4" s="239"/>
      <c r="E4" s="242"/>
      <c r="F4" s="242"/>
      <c r="G4" s="242"/>
      <c r="H4" s="243">
        <f>SUM(E4:G4)</f>
        <v>0</v>
      </c>
      <c r="I4" s="244"/>
      <c r="J4" s="240"/>
      <c r="L4" s="236"/>
    </row>
    <row r="5" spans="1:12">
      <c r="A5" s="241">
        <f>A4+1</f>
        <v>2</v>
      </c>
      <c r="B5" s="245" t="s">
        <v>1420</v>
      </c>
      <c r="C5" s="239">
        <v>44486</v>
      </c>
      <c r="D5" s="239">
        <v>44487</v>
      </c>
      <c r="E5" s="242">
        <v>89.03</v>
      </c>
      <c r="F5" s="242">
        <v>6.16</v>
      </c>
      <c r="G5" s="242">
        <v>4.3099999999999996</v>
      </c>
      <c r="H5" s="243">
        <f t="shared" ref="H5:H68" si="0">SUM(E5:G5)</f>
        <v>99.5</v>
      </c>
      <c r="I5" s="244">
        <v>0.85699999999999998</v>
      </c>
      <c r="J5" s="238" t="s">
        <v>379</v>
      </c>
      <c r="L5" s="236"/>
    </row>
    <row r="6" spans="1:12">
      <c r="A6" s="241">
        <f t="shared" ref="A6:A56" si="1">A5+1</f>
        <v>3</v>
      </c>
      <c r="B6" s="245" t="s">
        <v>1421</v>
      </c>
      <c r="C6" s="239">
        <v>44490</v>
      </c>
      <c r="D6" s="239">
        <v>44490</v>
      </c>
      <c r="E6" s="242">
        <v>87.82</v>
      </c>
      <c r="F6" s="242">
        <v>6.31</v>
      </c>
      <c r="G6" s="242">
        <v>5.37</v>
      </c>
      <c r="H6" s="243">
        <f t="shared" si="0"/>
        <v>99.5</v>
      </c>
      <c r="I6" s="244">
        <v>0.85699999999999998</v>
      </c>
      <c r="J6" s="238" t="s">
        <v>379</v>
      </c>
      <c r="L6" s="236"/>
    </row>
    <row r="7" spans="1:12">
      <c r="A7" s="241">
        <f t="shared" si="1"/>
        <v>4</v>
      </c>
      <c r="B7" s="245" t="s">
        <v>1422</v>
      </c>
      <c r="C7" s="239">
        <v>44495</v>
      </c>
      <c r="D7" s="239">
        <v>44496</v>
      </c>
      <c r="E7" s="242">
        <v>79.209999999999994</v>
      </c>
      <c r="F7" s="242">
        <v>5.1100000000000003</v>
      </c>
      <c r="G7" s="242">
        <v>11.18</v>
      </c>
      <c r="H7" s="243">
        <f t="shared" si="0"/>
        <v>95.5</v>
      </c>
      <c r="I7" s="244">
        <v>0.85699999999999998</v>
      </c>
      <c r="J7" s="238" t="s">
        <v>379</v>
      </c>
      <c r="L7" s="236"/>
    </row>
    <row r="8" spans="1:12">
      <c r="A8" s="241">
        <f t="shared" si="1"/>
        <v>5</v>
      </c>
      <c r="B8" s="245" t="s">
        <v>1423</v>
      </c>
      <c r="C8" s="239">
        <v>44563</v>
      </c>
      <c r="D8" s="239">
        <v>44566</v>
      </c>
      <c r="E8" s="242">
        <v>82.11</v>
      </c>
      <c r="F8" s="242">
        <v>3.42</v>
      </c>
      <c r="G8" s="242">
        <v>13.96</v>
      </c>
      <c r="H8" s="243">
        <f t="shared" si="0"/>
        <v>99.490000000000009</v>
      </c>
      <c r="I8" s="244">
        <v>0.86</v>
      </c>
      <c r="J8" s="238" t="s">
        <v>379</v>
      </c>
      <c r="L8" s="236"/>
    </row>
    <row r="9" spans="1:12">
      <c r="A9" s="241">
        <f t="shared" si="1"/>
        <v>6</v>
      </c>
      <c r="B9" s="245" t="s">
        <v>1424</v>
      </c>
      <c r="C9" s="239">
        <v>44566</v>
      </c>
      <c r="D9" s="239">
        <v>44567</v>
      </c>
      <c r="E9" s="242">
        <v>83.76</v>
      </c>
      <c r="F9" s="242">
        <v>4.04</v>
      </c>
      <c r="G9" s="242">
        <v>11.7</v>
      </c>
      <c r="H9" s="243">
        <f t="shared" si="0"/>
        <v>99.500000000000014</v>
      </c>
      <c r="I9" s="244">
        <v>0.86</v>
      </c>
      <c r="J9" s="238" t="s">
        <v>379</v>
      </c>
      <c r="L9" s="236"/>
    </row>
    <row r="10" spans="1:12">
      <c r="A10" s="241">
        <f t="shared" si="1"/>
        <v>7</v>
      </c>
      <c r="B10" s="245" t="s">
        <v>1425</v>
      </c>
      <c r="C10" s="239">
        <v>44570</v>
      </c>
      <c r="D10" s="239">
        <v>44574</v>
      </c>
      <c r="E10" s="242">
        <v>82.64</v>
      </c>
      <c r="F10" s="242">
        <v>5.63</v>
      </c>
      <c r="G10" s="242">
        <v>11.23</v>
      </c>
      <c r="H10" s="243">
        <f t="shared" si="0"/>
        <v>99.5</v>
      </c>
      <c r="I10" s="244">
        <v>0.85699999999999998</v>
      </c>
      <c r="J10" s="238" t="s">
        <v>379</v>
      </c>
      <c r="L10" s="236"/>
    </row>
    <row r="11" spans="1:12">
      <c r="A11" s="241">
        <f t="shared" si="1"/>
        <v>8</v>
      </c>
      <c r="B11" s="245" t="s">
        <v>1426</v>
      </c>
      <c r="C11" s="239">
        <v>44574</v>
      </c>
      <c r="D11" s="239">
        <v>44575</v>
      </c>
      <c r="E11" s="242">
        <v>80.53</v>
      </c>
      <c r="F11" s="242">
        <v>5.39</v>
      </c>
      <c r="G11" s="242">
        <v>13.59</v>
      </c>
      <c r="H11" s="243">
        <f t="shared" si="0"/>
        <v>99.51</v>
      </c>
      <c r="I11" s="244">
        <v>0.85499999999999998</v>
      </c>
      <c r="J11" s="238" t="s">
        <v>379</v>
      </c>
      <c r="L11" s="236"/>
    </row>
    <row r="12" spans="1:12">
      <c r="A12" s="241">
        <f t="shared" si="1"/>
        <v>9</v>
      </c>
      <c r="B12" s="245" t="s">
        <v>1427</v>
      </c>
      <c r="C12" s="239">
        <v>44577</v>
      </c>
      <c r="D12" s="239">
        <v>44578</v>
      </c>
      <c r="E12" s="242">
        <v>84.96</v>
      </c>
      <c r="F12" s="242">
        <v>4</v>
      </c>
      <c r="G12" s="242">
        <v>10.54</v>
      </c>
      <c r="H12" s="243">
        <f t="shared" si="0"/>
        <v>99.5</v>
      </c>
      <c r="I12" s="244">
        <v>0.86</v>
      </c>
      <c r="J12" s="238" t="s">
        <v>379</v>
      </c>
      <c r="L12" s="236"/>
    </row>
    <row r="13" spans="1:12">
      <c r="A13" s="241">
        <f t="shared" si="1"/>
        <v>10</v>
      </c>
      <c r="B13" s="245" t="s">
        <v>1428</v>
      </c>
      <c r="C13" s="239">
        <v>44580</v>
      </c>
      <c r="D13" s="239">
        <v>44581</v>
      </c>
      <c r="E13" s="242">
        <v>83.96</v>
      </c>
      <c r="F13" s="242">
        <v>2.25</v>
      </c>
      <c r="G13" s="242">
        <v>13.29</v>
      </c>
      <c r="H13" s="243">
        <f t="shared" si="0"/>
        <v>99.5</v>
      </c>
      <c r="I13" s="244">
        <v>0.85899999999999999</v>
      </c>
      <c r="J13" s="238" t="s">
        <v>379</v>
      </c>
      <c r="L13" s="236"/>
    </row>
    <row r="14" spans="1:12">
      <c r="A14" s="241">
        <f t="shared" si="1"/>
        <v>11</v>
      </c>
      <c r="B14" s="245" t="s">
        <v>1429</v>
      </c>
      <c r="C14" s="239">
        <v>44584</v>
      </c>
      <c r="D14" s="239">
        <v>44585</v>
      </c>
      <c r="E14" s="242">
        <v>82.83</v>
      </c>
      <c r="F14" s="242">
        <v>4.33</v>
      </c>
      <c r="G14" s="242">
        <v>12.33</v>
      </c>
      <c r="H14" s="243">
        <f t="shared" si="0"/>
        <v>99.49</v>
      </c>
      <c r="I14" s="244">
        <v>0.85799999999999998</v>
      </c>
      <c r="J14" s="238" t="s">
        <v>379</v>
      </c>
      <c r="L14" s="236"/>
    </row>
    <row r="15" spans="1:12">
      <c r="A15" s="241">
        <f t="shared" si="1"/>
        <v>12</v>
      </c>
      <c r="B15" s="245" t="s">
        <v>1430</v>
      </c>
      <c r="C15" s="239">
        <v>44591</v>
      </c>
      <c r="D15" s="239">
        <v>44592</v>
      </c>
      <c r="E15" s="242">
        <v>81.17</v>
      </c>
      <c r="F15" s="242">
        <v>5.25</v>
      </c>
      <c r="G15" s="242">
        <v>13.08</v>
      </c>
      <c r="H15" s="243">
        <f t="shared" si="0"/>
        <v>99.5</v>
      </c>
      <c r="I15" s="244">
        <v>0.85599999999999998</v>
      </c>
      <c r="J15" s="238" t="s">
        <v>379</v>
      </c>
      <c r="L15" s="236"/>
    </row>
    <row r="16" spans="1:12">
      <c r="A16" s="241">
        <f t="shared" si="1"/>
        <v>13</v>
      </c>
      <c r="B16" s="245" t="s">
        <v>1431</v>
      </c>
      <c r="C16" s="239">
        <v>44594</v>
      </c>
      <c r="D16" s="239">
        <v>44595</v>
      </c>
      <c r="E16" s="242">
        <v>83.1</v>
      </c>
      <c r="F16" s="242">
        <v>5.76</v>
      </c>
      <c r="G16" s="242">
        <v>10.64</v>
      </c>
      <c r="H16" s="243">
        <f t="shared" si="0"/>
        <v>99.5</v>
      </c>
      <c r="I16" s="244">
        <v>0.85499999999999998</v>
      </c>
      <c r="J16" s="238" t="s">
        <v>379</v>
      </c>
      <c r="L16" s="236"/>
    </row>
    <row r="17" spans="1:12">
      <c r="A17" s="241">
        <f t="shared" si="1"/>
        <v>14</v>
      </c>
      <c r="B17" s="245" t="s">
        <v>1432</v>
      </c>
      <c r="C17" s="239">
        <v>44598</v>
      </c>
      <c r="D17" s="239">
        <v>44599</v>
      </c>
      <c r="E17" s="242">
        <v>80.2</v>
      </c>
      <c r="F17" s="242">
        <v>4.12</v>
      </c>
      <c r="G17" s="242">
        <v>15.19</v>
      </c>
      <c r="H17" s="243">
        <f t="shared" si="0"/>
        <v>99.51</v>
      </c>
      <c r="I17" s="244">
        <v>0.85499999999999998</v>
      </c>
      <c r="J17" s="238" t="s">
        <v>379</v>
      </c>
      <c r="L17" s="236"/>
    </row>
    <row r="18" spans="1:12">
      <c r="A18" s="241">
        <f t="shared" si="1"/>
        <v>15</v>
      </c>
      <c r="B18" s="245" t="s">
        <v>1433</v>
      </c>
      <c r="C18" s="239">
        <v>44601</v>
      </c>
      <c r="D18" s="239">
        <v>44602</v>
      </c>
      <c r="E18" s="242">
        <v>84.5</v>
      </c>
      <c r="F18" s="242">
        <v>3.61</v>
      </c>
      <c r="G18" s="242">
        <v>11.4</v>
      </c>
      <c r="H18" s="243">
        <f t="shared" si="0"/>
        <v>99.51</v>
      </c>
      <c r="I18" s="244">
        <v>0.86</v>
      </c>
      <c r="J18" s="238" t="s">
        <v>379</v>
      </c>
      <c r="L18" s="236"/>
    </row>
    <row r="19" spans="1:12">
      <c r="A19" s="241">
        <f t="shared" si="1"/>
        <v>16</v>
      </c>
      <c r="B19" s="245" t="s">
        <v>1434</v>
      </c>
      <c r="C19" s="239">
        <v>44605</v>
      </c>
      <c r="D19" s="239">
        <v>44607</v>
      </c>
      <c r="E19" s="242">
        <v>84.7</v>
      </c>
      <c r="F19" s="242">
        <v>5.01</v>
      </c>
      <c r="G19" s="242">
        <v>9.7799999999999994</v>
      </c>
      <c r="H19" s="243">
        <f t="shared" si="0"/>
        <v>99.490000000000009</v>
      </c>
      <c r="I19" s="244">
        <v>0.86</v>
      </c>
      <c r="J19" s="238" t="s">
        <v>379</v>
      </c>
      <c r="L19" s="236"/>
    </row>
    <row r="20" spans="1:12">
      <c r="A20" s="241">
        <f t="shared" si="1"/>
        <v>17</v>
      </c>
      <c r="B20" s="245" t="s">
        <v>1435</v>
      </c>
      <c r="C20" s="239">
        <v>44612</v>
      </c>
      <c r="D20" s="239">
        <v>44613</v>
      </c>
      <c r="E20" s="242">
        <v>84.65</v>
      </c>
      <c r="F20" s="242">
        <v>5.16</v>
      </c>
      <c r="G20" s="242">
        <v>9.69</v>
      </c>
      <c r="H20" s="243">
        <f t="shared" si="0"/>
        <v>99.5</v>
      </c>
      <c r="I20" s="244">
        <v>0.85599999999999998</v>
      </c>
      <c r="J20" s="238" t="s">
        <v>379</v>
      </c>
      <c r="L20" s="236"/>
    </row>
    <row r="21" spans="1:12">
      <c r="A21" s="241">
        <f t="shared" si="1"/>
        <v>18</v>
      </c>
      <c r="B21" s="245" t="s">
        <v>1436</v>
      </c>
      <c r="C21" s="239">
        <v>44613</v>
      </c>
      <c r="D21" s="239">
        <v>44613</v>
      </c>
      <c r="E21" s="242">
        <v>82.66</v>
      </c>
      <c r="F21" s="242">
        <v>4.38</v>
      </c>
      <c r="G21" s="242">
        <v>12.46</v>
      </c>
      <c r="H21" s="243">
        <f t="shared" si="0"/>
        <v>99.5</v>
      </c>
      <c r="I21" s="244">
        <v>0.85899999999999999</v>
      </c>
      <c r="J21" s="238" t="s">
        <v>379</v>
      </c>
      <c r="L21" s="236"/>
    </row>
    <row r="22" spans="1:12">
      <c r="A22" s="241">
        <f t="shared" si="1"/>
        <v>19</v>
      </c>
      <c r="B22" s="245" t="s">
        <v>1437</v>
      </c>
      <c r="C22" s="239">
        <v>44615</v>
      </c>
      <c r="D22" s="239">
        <v>44616</v>
      </c>
      <c r="E22" s="242">
        <v>83.98</v>
      </c>
      <c r="F22" s="242">
        <v>3.61</v>
      </c>
      <c r="G22" s="242">
        <v>11.91</v>
      </c>
      <c r="H22" s="243">
        <f t="shared" si="0"/>
        <v>99.5</v>
      </c>
      <c r="I22" s="244">
        <v>0.85799999999999998</v>
      </c>
      <c r="J22" s="238" t="s">
        <v>379</v>
      </c>
      <c r="L22" s="236"/>
    </row>
    <row r="23" spans="1:12">
      <c r="A23" s="241">
        <f t="shared" si="1"/>
        <v>20</v>
      </c>
      <c r="B23" s="245" t="s">
        <v>1438</v>
      </c>
      <c r="C23" s="239">
        <v>44619</v>
      </c>
      <c r="D23" s="239">
        <v>44620</v>
      </c>
      <c r="E23" s="242">
        <v>83.07</v>
      </c>
      <c r="F23" s="242">
        <v>4.12</v>
      </c>
      <c r="G23" s="242">
        <v>12.31</v>
      </c>
      <c r="H23" s="243">
        <f t="shared" si="0"/>
        <v>99.5</v>
      </c>
      <c r="I23" s="244">
        <v>0.85799999999999998</v>
      </c>
      <c r="J23" s="238" t="s">
        <v>379</v>
      </c>
      <c r="L23" s="236"/>
    </row>
    <row r="24" spans="1:12">
      <c r="A24" s="241">
        <f t="shared" si="1"/>
        <v>21</v>
      </c>
      <c r="B24" s="245" t="s">
        <v>1439</v>
      </c>
      <c r="C24" s="239">
        <v>44626</v>
      </c>
      <c r="D24" s="239">
        <v>44627</v>
      </c>
      <c r="E24" s="242">
        <v>84.18</v>
      </c>
      <c r="F24" s="242">
        <v>4.3499999999999996</v>
      </c>
      <c r="G24" s="242">
        <v>10.97</v>
      </c>
      <c r="H24" s="243">
        <f t="shared" si="0"/>
        <v>99.5</v>
      </c>
      <c r="I24" s="244">
        <v>0.85799999999999998</v>
      </c>
      <c r="J24" s="238" t="s">
        <v>379</v>
      </c>
      <c r="L24" s="236"/>
    </row>
    <row r="25" spans="1:12">
      <c r="A25" s="241">
        <f t="shared" si="1"/>
        <v>22</v>
      </c>
      <c r="B25" s="245" t="s">
        <v>1440</v>
      </c>
      <c r="C25" s="239">
        <v>44629</v>
      </c>
      <c r="D25" s="239">
        <v>44630</v>
      </c>
      <c r="E25" s="242">
        <v>85.2</v>
      </c>
      <c r="F25" s="242">
        <v>4.3099999999999996</v>
      </c>
      <c r="G25" s="242">
        <v>9.99</v>
      </c>
      <c r="H25" s="243">
        <f t="shared" si="0"/>
        <v>99.5</v>
      </c>
      <c r="I25" s="244">
        <v>0.85899999999999999</v>
      </c>
      <c r="J25" s="238" t="s">
        <v>379</v>
      </c>
      <c r="L25" s="236"/>
    </row>
    <row r="26" spans="1:12">
      <c r="A26" s="241">
        <f t="shared" si="1"/>
        <v>23</v>
      </c>
      <c r="B26" s="245" t="s">
        <v>1441</v>
      </c>
      <c r="C26" s="239">
        <v>44633</v>
      </c>
      <c r="D26" s="239">
        <v>44634</v>
      </c>
      <c r="E26" s="242">
        <v>89.16</v>
      </c>
      <c r="F26" s="242">
        <v>5.23</v>
      </c>
      <c r="G26" s="242">
        <v>5.1100000000000003</v>
      </c>
      <c r="H26" s="243">
        <f t="shared" si="0"/>
        <v>99.5</v>
      </c>
      <c r="I26" s="244">
        <v>0.85699999999999998</v>
      </c>
      <c r="J26" s="238" t="s">
        <v>379</v>
      </c>
      <c r="L26" s="236"/>
    </row>
    <row r="27" spans="1:12">
      <c r="A27" s="241">
        <f t="shared" si="1"/>
        <v>24</v>
      </c>
      <c r="B27" s="245" t="s">
        <v>1442</v>
      </c>
      <c r="C27" s="239">
        <v>44640</v>
      </c>
      <c r="D27" s="239">
        <v>44643</v>
      </c>
      <c r="E27" s="242">
        <v>88.76</v>
      </c>
      <c r="F27" s="242">
        <v>4.97</v>
      </c>
      <c r="G27" s="242">
        <v>5.77</v>
      </c>
      <c r="H27" s="243">
        <f t="shared" si="0"/>
        <v>99.5</v>
      </c>
      <c r="I27" s="244">
        <v>0.85299999999999998</v>
      </c>
      <c r="J27" s="238" t="s">
        <v>379</v>
      </c>
      <c r="L27" s="236"/>
    </row>
    <row r="28" spans="1:12">
      <c r="A28" s="241">
        <f t="shared" si="1"/>
        <v>25</v>
      </c>
      <c r="B28" s="245" t="s">
        <v>1443</v>
      </c>
      <c r="C28" s="239">
        <v>44644</v>
      </c>
      <c r="D28" s="239">
        <v>44645</v>
      </c>
      <c r="E28" s="242">
        <v>89</v>
      </c>
      <c r="F28" s="242">
        <v>6.06</v>
      </c>
      <c r="G28" s="242">
        <v>4.4400000000000004</v>
      </c>
      <c r="H28" s="243">
        <f t="shared" si="0"/>
        <v>99.5</v>
      </c>
      <c r="I28" s="244">
        <v>0.85799999999999998</v>
      </c>
      <c r="J28" s="238" t="s">
        <v>379</v>
      </c>
      <c r="L28" s="236"/>
    </row>
    <row r="29" spans="1:12">
      <c r="A29" s="241">
        <f t="shared" si="1"/>
        <v>26</v>
      </c>
      <c r="B29" s="245" t="s">
        <v>1444</v>
      </c>
      <c r="C29" s="239">
        <v>44648</v>
      </c>
      <c r="D29" s="239">
        <v>44648</v>
      </c>
      <c r="E29" s="242">
        <v>88.37</v>
      </c>
      <c r="F29" s="242">
        <v>5.64</v>
      </c>
      <c r="G29" s="242">
        <v>5.49</v>
      </c>
      <c r="H29" s="243">
        <f t="shared" si="0"/>
        <v>99.5</v>
      </c>
      <c r="I29" s="244">
        <v>0.85799999999999998</v>
      </c>
      <c r="J29" s="238" t="s">
        <v>379</v>
      </c>
      <c r="L29" s="236"/>
    </row>
    <row r="30" spans="1:12">
      <c r="A30" s="241">
        <f t="shared" si="1"/>
        <v>27</v>
      </c>
      <c r="B30" s="245" t="s">
        <v>1445</v>
      </c>
      <c r="C30" s="239">
        <v>44650</v>
      </c>
      <c r="D30" s="239">
        <v>44651</v>
      </c>
      <c r="E30" s="242">
        <v>89.46</v>
      </c>
      <c r="F30" s="242">
        <v>4.88</v>
      </c>
      <c r="G30" s="242">
        <v>5.16</v>
      </c>
      <c r="H30" s="243">
        <f t="shared" si="0"/>
        <v>99.499999999999986</v>
      </c>
      <c r="I30" s="244">
        <v>0.85599999999999998</v>
      </c>
      <c r="J30" s="238" t="s">
        <v>379</v>
      </c>
      <c r="L30" s="236"/>
    </row>
    <row r="31" spans="1:12">
      <c r="A31" s="241">
        <f t="shared" si="1"/>
        <v>28</v>
      </c>
      <c r="B31" s="245" t="s">
        <v>1446</v>
      </c>
      <c r="C31" s="239">
        <v>44654</v>
      </c>
      <c r="D31" s="239">
        <v>44655</v>
      </c>
      <c r="E31" s="242">
        <v>90.12</v>
      </c>
      <c r="F31" s="242">
        <v>5.53</v>
      </c>
      <c r="G31" s="242">
        <v>3.84</v>
      </c>
      <c r="H31" s="243">
        <f t="shared" si="0"/>
        <v>99.490000000000009</v>
      </c>
      <c r="I31" s="244">
        <v>0.85799999999999998</v>
      </c>
      <c r="J31" s="238" t="s">
        <v>379</v>
      </c>
      <c r="L31" s="236"/>
    </row>
    <row r="32" spans="1:12">
      <c r="A32" s="241">
        <f t="shared" si="1"/>
        <v>29</v>
      </c>
      <c r="B32" s="245" t="s">
        <v>1447</v>
      </c>
      <c r="C32" s="239">
        <v>44657</v>
      </c>
      <c r="D32" s="239">
        <v>44658</v>
      </c>
      <c r="E32" s="242">
        <v>89.34</v>
      </c>
      <c r="F32" s="242">
        <v>4.96</v>
      </c>
      <c r="G32" s="242">
        <v>5.2</v>
      </c>
      <c r="H32" s="243">
        <f t="shared" si="0"/>
        <v>99.5</v>
      </c>
      <c r="I32" s="244">
        <v>0.85699999999999998</v>
      </c>
      <c r="J32" s="238" t="s">
        <v>379</v>
      </c>
      <c r="L32" s="236"/>
    </row>
    <row r="33" spans="1:12">
      <c r="A33" s="241">
        <f t="shared" si="1"/>
        <v>30</v>
      </c>
      <c r="B33" s="245" t="s">
        <v>1448</v>
      </c>
      <c r="C33" s="239">
        <v>44661</v>
      </c>
      <c r="D33" s="239">
        <v>44662</v>
      </c>
      <c r="E33" s="242">
        <v>88.97</v>
      </c>
      <c r="F33" s="242">
        <v>5.67</v>
      </c>
      <c r="G33" s="242">
        <v>4.8600000000000003</v>
      </c>
      <c r="H33" s="243">
        <f t="shared" si="0"/>
        <v>99.5</v>
      </c>
      <c r="I33" s="244">
        <v>0.86099999999999999</v>
      </c>
      <c r="J33" s="238" t="s">
        <v>379</v>
      </c>
      <c r="L33" s="236"/>
    </row>
    <row r="34" spans="1:12">
      <c r="A34" s="241">
        <f t="shared" si="1"/>
        <v>31</v>
      </c>
      <c r="B34" s="245" t="s">
        <v>1449</v>
      </c>
      <c r="C34" s="239">
        <v>44664</v>
      </c>
      <c r="D34" s="239">
        <v>44664</v>
      </c>
      <c r="E34" s="242">
        <v>88.53</v>
      </c>
      <c r="F34" s="242">
        <v>5.98</v>
      </c>
      <c r="G34" s="242">
        <v>4.99</v>
      </c>
      <c r="H34" s="243">
        <f t="shared" si="0"/>
        <v>99.5</v>
      </c>
      <c r="I34" s="244">
        <v>0.85299999999999998</v>
      </c>
      <c r="J34" s="238" t="s">
        <v>379</v>
      </c>
      <c r="L34" s="236"/>
    </row>
    <row r="35" spans="1:12">
      <c r="A35" s="241">
        <f t="shared" si="1"/>
        <v>32</v>
      </c>
      <c r="B35" s="245" t="s">
        <v>1450</v>
      </c>
      <c r="C35" s="239">
        <v>44668</v>
      </c>
      <c r="D35" s="239">
        <v>44669</v>
      </c>
      <c r="E35" s="242">
        <v>88.88</v>
      </c>
      <c r="F35" s="242">
        <v>4.32</v>
      </c>
      <c r="G35" s="242">
        <v>6.3</v>
      </c>
      <c r="H35" s="243">
        <f t="shared" si="0"/>
        <v>99.499999999999986</v>
      </c>
      <c r="I35" s="244">
        <v>0.85599999999999998</v>
      </c>
      <c r="J35" s="238" t="s">
        <v>379</v>
      </c>
      <c r="L35" s="236"/>
    </row>
    <row r="36" spans="1:12">
      <c r="A36" s="241">
        <f t="shared" si="1"/>
        <v>33</v>
      </c>
      <c r="B36" s="245" t="s">
        <v>1451</v>
      </c>
      <c r="C36" s="239">
        <v>44672</v>
      </c>
      <c r="D36" s="239">
        <v>44672</v>
      </c>
      <c r="E36" s="242">
        <v>87.38</v>
      </c>
      <c r="F36" s="242">
        <v>3.95</v>
      </c>
      <c r="G36" s="242">
        <v>8.17</v>
      </c>
      <c r="H36" s="243">
        <f t="shared" si="0"/>
        <v>99.5</v>
      </c>
      <c r="I36" s="244">
        <v>0.85299999999999998</v>
      </c>
      <c r="J36" s="238" t="s">
        <v>379</v>
      </c>
      <c r="L36" s="236"/>
    </row>
    <row r="37" spans="1:12">
      <c r="A37" s="241">
        <f t="shared" si="1"/>
        <v>34</v>
      </c>
      <c r="B37" s="245" t="s">
        <v>1452</v>
      </c>
      <c r="C37" s="239">
        <v>44675</v>
      </c>
      <c r="D37" s="239">
        <v>44676</v>
      </c>
      <c r="E37" s="242">
        <v>89.04</v>
      </c>
      <c r="F37" s="242">
        <v>4.8099999999999996</v>
      </c>
      <c r="G37" s="242">
        <v>5.65</v>
      </c>
      <c r="H37" s="243">
        <f t="shared" si="0"/>
        <v>99.500000000000014</v>
      </c>
      <c r="I37" s="244">
        <v>0.85599999999999998</v>
      </c>
      <c r="J37" s="238" t="s">
        <v>379</v>
      </c>
      <c r="L37" s="236"/>
    </row>
    <row r="38" spans="1:12">
      <c r="A38" s="241">
        <f t="shared" si="1"/>
        <v>35</v>
      </c>
      <c r="B38" s="245" t="s">
        <v>1453</v>
      </c>
      <c r="C38" s="239">
        <v>44682</v>
      </c>
      <c r="D38" s="239">
        <v>44683</v>
      </c>
      <c r="E38" s="242">
        <v>89.08</v>
      </c>
      <c r="F38" s="242">
        <v>4.84</v>
      </c>
      <c r="G38" s="242">
        <v>5.58</v>
      </c>
      <c r="H38" s="243">
        <f t="shared" si="0"/>
        <v>99.5</v>
      </c>
      <c r="I38" s="244">
        <v>0.85399999999999998</v>
      </c>
      <c r="J38" s="238" t="s">
        <v>379</v>
      </c>
      <c r="L38" s="236"/>
    </row>
    <row r="39" spans="1:12">
      <c r="A39" s="241">
        <f t="shared" si="1"/>
        <v>36</v>
      </c>
      <c r="B39" s="245" t="s">
        <v>1454</v>
      </c>
      <c r="C39" s="239">
        <v>44686</v>
      </c>
      <c r="D39" s="239">
        <v>44687</v>
      </c>
      <c r="E39" s="242">
        <v>88.15</v>
      </c>
      <c r="F39" s="242">
        <v>4.9800000000000004</v>
      </c>
      <c r="G39" s="242">
        <v>6.37</v>
      </c>
      <c r="H39" s="243">
        <f t="shared" si="0"/>
        <v>99.500000000000014</v>
      </c>
      <c r="I39" s="244">
        <v>0.85699999999999998</v>
      </c>
      <c r="J39" s="238" t="s">
        <v>379</v>
      </c>
      <c r="L39" s="236"/>
    </row>
    <row r="40" spans="1:12">
      <c r="A40" s="241">
        <f t="shared" si="1"/>
        <v>37</v>
      </c>
      <c r="B40" s="245" t="s">
        <v>1455</v>
      </c>
      <c r="C40" s="239">
        <v>44692</v>
      </c>
      <c r="D40" s="239">
        <v>44693</v>
      </c>
      <c r="E40" s="242">
        <v>89.3</v>
      </c>
      <c r="F40" s="242">
        <v>4.63</v>
      </c>
      <c r="G40" s="242">
        <v>5.57</v>
      </c>
      <c r="H40" s="243">
        <f t="shared" si="0"/>
        <v>99.5</v>
      </c>
      <c r="I40" s="244">
        <v>0.85599999999999998</v>
      </c>
      <c r="J40" s="238" t="s">
        <v>379</v>
      </c>
      <c r="L40" s="236"/>
    </row>
    <row r="41" spans="1:12">
      <c r="A41" s="241">
        <f t="shared" si="1"/>
        <v>38</v>
      </c>
      <c r="B41" s="245" t="s">
        <v>1456</v>
      </c>
      <c r="C41" s="239">
        <v>44696</v>
      </c>
      <c r="D41" s="239">
        <v>44697</v>
      </c>
      <c r="E41" s="242">
        <v>90.19</v>
      </c>
      <c r="F41" s="242">
        <v>4.45</v>
      </c>
      <c r="G41" s="242">
        <v>4.8600000000000003</v>
      </c>
      <c r="H41" s="243">
        <f t="shared" si="0"/>
        <v>99.5</v>
      </c>
      <c r="I41" s="244">
        <v>0.85699999999999998</v>
      </c>
      <c r="J41" s="238" t="s">
        <v>379</v>
      </c>
      <c r="L41" s="236"/>
    </row>
    <row r="42" spans="1:12">
      <c r="A42" s="241">
        <f t="shared" si="1"/>
        <v>39</v>
      </c>
      <c r="B42" s="245" t="s">
        <v>1457</v>
      </c>
      <c r="C42" s="239">
        <v>44699</v>
      </c>
      <c r="D42" s="239">
        <v>44700</v>
      </c>
      <c r="E42" s="242">
        <v>89.21</v>
      </c>
      <c r="F42" s="242">
        <v>4.68</v>
      </c>
      <c r="G42" s="242">
        <v>5.61</v>
      </c>
      <c r="H42" s="243">
        <f>SUM(E42:G42)</f>
        <v>99.499999999999986</v>
      </c>
      <c r="I42" s="244">
        <v>0.85799999999999998</v>
      </c>
      <c r="J42" s="238" t="s">
        <v>379</v>
      </c>
      <c r="L42" s="236"/>
    </row>
    <row r="43" spans="1:12">
      <c r="A43" s="241">
        <f t="shared" si="1"/>
        <v>40</v>
      </c>
      <c r="B43" s="245" t="s">
        <v>1458</v>
      </c>
      <c r="C43" s="239">
        <v>44704</v>
      </c>
      <c r="D43" s="239">
        <v>44705</v>
      </c>
      <c r="E43" s="242">
        <v>88.86</v>
      </c>
      <c r="F43" s="242">
        <v>5.55</v>
      </c>
      <c r="G43" s="242">
        <v>5.09</v>
      </c>
      <c r="H43" s="243">
        <f t="shared" si="0"/>
        <v>99.5</v>
      </c>
      <c r="I43" s="244">
        <v>0.85599999999999998</v>
      </c>
      <c r="J43" s="238" t="s">
        <v>379</v>
      </c>
      <c r="L43" s="236"/>
    </row>
    <row r="44" spans="1:12">
      <c r="A44" s="241">
        <f t="shared" si="1"/>
        <v>41</v>
      </c>
      <c r="B44" s="245" t="s">
        <v>1459</v>
      </c>
      <c r="C44" s="239">
        <v>44706</v>
      </c>
      <c r="D44" s="239">
        <v>44706</v>
      </c>
      <c r="E44" s="242">
        <v>88.8</v>
      </c>
      <c r="F44" s="242">
        <v>5.94</v>
      </c>
      <c r="G44" s="242">
        <v>4.76</v>
      </c>
      <c r="H44" s="243">
        <f t="shared" si="0"/>
        <v>99.5</v>
      </c>
      <c r="I44" s="244">
        <v>0.85699999999999998</v>
      </c>
      <c r="J44" s="238" t="s">
        <v>379</v>
      </c>
      <c r="L44" s="236"/>
    </row>
    <row r="45" spans="1:12">
      <c r="A45" s="241">
        <f t="shared" si="1"/>
        <v>42</v>
      </c>
      <c r="B45" s="245" t="s">
        <v>1460</v>
      </c>
      <c r="C45" s="239">
        <v>44710</v>
      </c>
      <c r="D45" s="239">
        <v>44711</v>
      </c>
      <c r="E45" s="242">
        <v>89.67</v>
      </c>
      <c r="F45" s="242">
        <v>4.83</v>
      </c>
      <c r="G45" s="242">
        <v>5</v>
      </c>
      <c r="H45" s="243">
        <f t="shared" si="0"/>
        <v>99.5</v>
      </c>
      <c r="I45" s="244">
        <v>0.85699999999999998</v>
      </c>
      <c r="J45" s="238" t="s">
        <v>379</v>
      </c>
      <c r="L45" s="236"/>
    </row>
    <row r="46" spans="1:12">
      <c r="A46" s="241">
        <f t="shared" si="1"/>
        <v>43</v>
      </c>
      <c r="B46" s="245" t="s">
        <v>1461</v>
      </c>
      <c r="C46" s="239">
        <v>44713</v>
      </c>
      <c r="D46" s="239">
        <v>44713</v>
      </c>
      <c r="E46" s="242">
        <v>90.04</v>
      </c>
      <c r="F46" s="242">
        <v>4.41</v>
      </c>
      <c r="G46" s="242">
        <v>5.05</v>
      </c>
      <c r="H46" s="243">
        <f t="shared" si="0"/>
        <v>99.5</v>
      </c>
      <c r="I46" s="244">
        <v>0.85799999999999998</v>
      </c>
      <c r="J46" s="238" t="s">
        <v>379</v>
      </c>
      <c r="L46" s="236"/>
    </row>
    <row r="47" spans="1:12">
      <c r="A47" s="241">
        <f t="shared" si="1"/>
        <v>44</v>
      </c>
      <c r="B47" s="245" t="s">
        <v>1462</v>
      </c>
      <c r="C47" s="239">
        <v>44776</v>
      </c>
      <c r="D47" s="239">
        <v>44777</v>
      </c>
      <c r="E47" s="242">
        <v>88.56</v>
      </c>
      <c r="F47" s="242">
        <v>5.0999999999999996</v>
      </c>
      <c r="G47" s="242">
        <v>5.84</v>
      </c>
      <c r="H47" s="243">
        <f t="shared" si="0"/>
        <v>99.5</v>
      </c>
      <c r="I47" s="244">
        <v>0.85299999999999998</v>
      </c>
      <c r="J47" s="238" t="s">
        <v>379</v>
      </c>
      <c r="L47" s="236"/>
    </row>
    <row r="48" spans="1:12">
      <c r="A48" s="241">
        <f t="shared" si="1"/>
        <v>45</v>
      </c>
      <c r="B48" s="245" t="s">
        <v>1463</v>
      </c>
      <c r="C48" s="239">
        <v>44805</v>
      </c>
      <c r="D48" s="239">
        <v>44806</v>
      </c>
      <c r="E48" s="242">
        <v>89.75</v>
      </c>
      <c r="F48" s="242">
        <v>4.68</v>
      </c>
      <c r="G48" s="242">
        <v>5.0599999999999996</v>
      </c>
      <c r="H48" s="243">
        <f t="shared" si="0"/>
        <v>99.490000000000009</v>
      </c>
      <c r="I48" s="244">
        <v>0.85499999999999998</v>
      </c>
      <c r="J48" s="238" t="s">
        <v>379</v>
      </c>
      <c r="L48" s="236"/>
    </row>
    <row r="49" spans="1:15">
      <c r="A49" s="241">
        <f t="shared" si="1"/>
        <v>46</v>
      </c>
      <c r="B49" s="245" t="s">
        <v>1464</v>
      </c>
      <c r="C49" s="239">
        <v>44816</v>
      </c>
      <c r="D49" s="239">
        <v>44816</v>
      </c>
      <c r="E49" s="242">
        <v>88.26</v>
      </c>
      <c r="F49" s="242">
        <v>3.89</v>
      </c>
      <c r="G49" s="242">
        <v>7.36</v>
      </c>
      <c r="H49" s="243">
        <f t="shared" si="0"/>
        <v>99.51</v>
      </c>
      <c r="I49" s="244">
        <v>0.85599999999999998</v>
      </c>
      <c r="J49" s="238" t="s">
        <v>379</v>
      </c>
      <c r="L49" s="236"/>
    </row>
    <row r="50" spans="1:15">
      <c r="A50" s="241">
        <f t="shared" si="1"/>
        <v>47</v>
      </c>
      <c r="B50" s="245" t="s">
        <v>1465</v>
      </c>
      <c r="C50" s="239">
        <v>44829</v>
      </c>
      <c r="D50" s="239">
        <v>44830</v>
      </c>
      <c r="E50" s="242">
        <v>88.16</v>
      </c>
      <c r="F50" s="242">
        <v>3.67</v>
      </c>
      <c r="G50" s="242">
        <v>7.67</v>
      </c>
      <c r="H50" s="243">
        <f t="shared" si="0"/>
        <v>99.5</v>
      </c>
      <c r="I50" s="244">
        <v>0.85399999999999998</v>
      </c>
      <c r="J50" s="238" t="s">
        <v>379</v>
      </c>
      <c r="L50" s="236"/>
    </row>
    <row r="51" spans="1:15">
      <c r="A51" s="241">
        <f t="shared" si="1"/>
        <v>48</v>
      </c>
      <c r="B51" s="245" t="s">
        <v>1466</v>
      </c>
      <c r="C51" s="239">
        <v>44832</v>
      </c>
      <c r="D51" s="239">
        <v>44833</v>
      </c>
      <c r="E51" s="242">
        <v>88.8</v>
      </c>
      <c r="F51" s="242">
        <v>4.8099999999999996</v>
      </c>
      <c r="G51" s="242">
        <v>5.89</v>
      </c>
      <c r="H51" s="243">
        <f t="shared" si="0"/>
        <v>99.5</v>
      </c>
      <c r="I51" s="244">
        <v>0.85699999999999998</v>
      </c>
      <c r="J51" s="238" t="s">
        <v>379</v>
      </c>
      <c r="L51" s="236"/>
    </row>
    <row r="52" spans="1:15">
      <c r="A52" s="241">
        <f t="shared" si="1"/>
        <v>49</v>
      </c>
      <c r="B52" s="245" t="s">
        <v>1467</v>
      </c>
      <c r="C52" s="239">
        <v>44836</v>
      </c>
      <c r="D52" s="239">
        <v>44837</v>
      </c>
      <c r="E52" s="242">
        <v>89.51</v>
      </c>
      <c r="F52" s="242">
        <v>4.68</v>
      </c>
      <c r="G52" s="242">
        <v>5.31</v>
      </c>
      <c r="H52" s="243">
        <f t="shared" si="0"/>
        <v>99.5</v>
      </c>
      <c r="I52" s="244">
        <v>0.85499999999999998</v>
      </c>
      <c r="J52" s="238" t="s">
        <v>379</v>
      </c>
      <c r="L52" s="236"/>
    </row>
    <row r="53" spans="1:15">
      <c r="A53" s="241">
        <f t="shared" si="1"/>
        <v>50</v>
      </c>
      <c r="B53" s="245" t="s">
        <v>1468</v>
      </c>
      <c r="C53" s="239">
        <v>44959</v>
      </c>
      <c r="D53" s="239">
        <v>44959</v>
      </c>
      <c r="E53" s="242">
        <v>92.85</v>
      </c>
      <c r="F53" s="242">
        <v>6.42</v>
      </c>
      <c r="G53" s="242">
        <v>0.22</v>
      </c>
      <c r="H53" s="243">
        <f t="shared" si="0"/>
        <v>99.49</v>
      </c>
      <c r="I53" s="244">
        <v>0.86099999999999999</v>
      </c>
      <c r="J53" s="238" t="s">
        <v>379</v>
      </c>
      <c r="L53" s="236"/>
    </row>
    <row r="54" spans="1:15">
      <c r="A54" s="241">
        <f t="shared" si="1"/>
        <v>51</v>
      </c>
      <c r="B54" s="245" t="s">
        <v>1469</v>
      </c>
      <c r="C54" s="239">
        <v>44961</v>
      </c>
      <c r="D54" s="239">
        <v>44963</v>
      </c>
      <c r="E54" s="242">
        <v>88.09</v>
      </c>
      <c r="F54" s="242">
        <v>11.29</v>
      </c>
      <c r="G54" s="242">
        <v>0.12</v>
      </c>
      <c r="H54" s="243">
        <f t="shared" si="0"/>
        <v>99.5</v>
      </c>
      <c r="I54" s="244">
        <v>0.86199999999999999</v>
      </c>
      <c r="J54" s="238" t="s">
        <v>379</v>
      </c>
      <c r="L54" s="236"/>
    </row>
    <row r="55" spans="1:15">
      <c r="A55" s="241">
        <f t="shared" si="1"/>
        <v>52</v>
      </c>
      <c r="B55" s="245" t="s">
        <v>1470</v>
      </c>
      <c r="C55" s="239">
        <v>44965</v>
      </c>
      <c r="D55" s="239">
        <v>44966</v>
      </c>
      <c r="E55" s="242">
        <v>84.65</v>
      </c>
      <c r="F55" s="242">
        <v>14.6</v>
      </c>
      <c r="G55" s="242">
        <v>0.24</v>
      </c>
      <c r="H55" s="243">
        <f t="shared" si="0"/>
        <v>99.49</v>
      </c>
      <c r="I55" s="244">
        <v>0.86</v>
      </c>
      <c r="J55" s="238" t="s">
        <v>379</v>
      </c>
      <c r="L55" s="236"/>
    </row>
    <row r="56" spans="1:15">
      <c r="A56" s="241">
        <f t="shared" si="1"/>
        <v>53</v>
      </c>
      <c r="B56" s="245" t="s">
        <v>1471</v>
      </c>
      <c r="C56" s="239">
        <v>44969</v>
      </c>
      <c r="D56" s="239">
        <v>44970</v>
      </c>
      <c r="E56" s="242">
        <v>95.34</v>
      </c>
      <c r="F56" s="242">
        <v>3.59</v>
      </c>
      <c r="G56" s="242">
        <v>0.56999999999999995</v>
      </c>
      <c r="H56" s="243">
        <f t="shared" si="0"/>
        <v>99.5</v>
      </c>
      <c r="I56" s="244">
        <v>0.86499999999999999</v>
      </c>
      <c r="J56" s="238" t="s">
        <v>379</v>
      </c>
      <c r="L56" s="236"/>
    </row>
    <row r="57" spans="1:15">
      <c r="A57" s="241"/>
      <c r="B57" s="245" t="s">
        <v>1571</v>
      </c>
      <c r="C57" s="239">
        <v>44977</v>
      </c>
      <c r="D57" s="239">
        <v>44977</v>
      </c>
      <c r="E57" s="242">
        <v>98.63</v>
      </c>
      <c r="F57" s="242">
        <v>0.3</v>
      </c>
      <c r="G57" s="242">
        <v>0.56999999999999995</v>
      </c>
      <c r="H57" s="243">
        <f t="shared" si="0"/>
        <v>99.499999999999986</v>
      </c>
      <c r="I57" s="244" t="s">
        <v>1572</v>
      </c>
      <c r="J57" s="238" t="s">
        <v>379</v>
      </c>
      <c r="L57" s="236"/>
    </row>
    <row r="58" spans="1:15">
      <c r="A58" s="241"/>
      <c r="B58" s="245" t="s">
        <v>1573</v>
      </c>
      <c r="C58" s="239">
        <v>44978</v>
      </c>
      <c r="D58" s="239">
        <v>44978</v>
      </c>
      <c r="E58" s="242">
        <v>98.23</v>
      </c>
      <c r="F58" s="242">
        <v>0.84</v>
      </c>
      <c r="G58" s="242">
        <v>0.43</v>
      </c>
      <c r="H58" s="243">
        <f t="shared" si="0"/>
        <v>99.500000000000014</v>
      </c>
      <c r="I58" s="244">
        <v>0.83599999999999997</v>
      </c>
      <c r="J58" s="238" t="s">
        <v>379</v>
      </c>
      <c r="L58" s="236"/>
    </row>
    <row r="59" spans="1:15">
      <c r="A59" s="241"/>
      <c r="B59" s="245" t="s">
        <v>1574</v>
      </c>
      <c r="C59" s="239">
        <v>44978</v>
      </c>
      <c r="D59" s="239">
        <v>44978</v>
      </c>
      <c r="E59" s="242">
        <v>98.132992194790745</v>
      </c>
      <c r="F59" s="242">
        <v>0.94094040427918813</v>
      </c>
      <c r="G59" s="242">
        <v>0.42606740093005191</v>
      </c>
      <c r="H59" s="243">
        <f t="shared" si="0"/>
        <v>99.499999999999986</v>
      </c>
      <c r="I59" s="244">
        <v>0.85799999999999998</v>
      </c>
      <c r="J59" s="238" t="s">
        <v>379</v>
      </c>
      <c r="L59" s="236" t="s">
        <v>1575</v>
      </c>
    </row>
    <row r="60" spans="1:15">
      <c r="A60" s="241"/>
      <c r="B60" s="245" t="s">
        <v>1576</v>
      </c>
      <c r="C60" s="239">
        <v>44978</v>
      </c>
      <c r="D60" s="239">
        <v>44979</v>
      </c>
      <c r="E60" s="242">
        <v>97.35</v>
      </c>
      <c r="F60" s="242">
        <v>1.43</v>
      </c>
      <c r="G60" s="242">
        <v>0.72</v>
      </c>
      <c r="H60" s="243">
        <f t="shared" si="0"/>
        <v>99.5</v>
      </c>
      <c r="I60" s="244">
        <v>0.85899999999999999</v>
      </c>
      <c r="J60" s="238" t="s">
        <v>379</v>
      </c>
      <c r="K60" s="326" t="s">
        <v>1577</v>
      </c>
      <c r="L60" s="326" t="s">
        <v>1578</v>
      </c>
      <c r="M60" s="236" t="s">
        <v>1579</v>
      </c>
      <c r="O60" s="236" t="s">
        <v>1580</v>
      </c>
    </row>
    <row r="61" spans="1:15">
      <c r="A61" s="241"/>
      <c r="B61" s="245" t="s">
        <v>1581</v>
      </c>
      <c r="C61" s="239">
        <v>44985</v>
      </c>
      <c r="D61" s="239">
        <v>44985</v>
      </c>
      <c r="E61" s="242">
        <v>96.085571037526137</v>
      </c>
      <c r="F61" s="242">
        <v>2.9443105174617372</v>
      </c>
      <c r="G61" s="242">
        <v>0.47011844501212935</v>
      </c>
      <c r="H61" s="243">
        <f t="shared" si="0"/>
        <v>99.5</v>
      </c>
      <c r="I61" s="244">
        <v>0.86299999999999999</v>
      </c>
      <c r="J61" s="238" t="s">
        <v>379</v>
      </c>
      <c r="K61" s="327">
        <v>2015</v>
      </c>
      <c r="L61" s="328">
        <v>818</v>
      </c>
      <c r="M61" s="328"/>
      <c r="N61" s="328"/>
      <c r="O61" s="329"/>
    </row>
    <row r="62" spans="1:15">
      <c r="A62" s="241"/>
      <c r="B62" s="245" t="s">
        <v>1582</v>
      </c>
      <c r="C62" s="239">
        <v>44985</v>
      </c>
      <c r="D62" s="239">
        <v>44985</v>
      </c>
      <c r="E62" s="242">
        <v>93.719547963191488</v>
      </c>
      <c r="F62" s="242">
        <v>5.3242681172876738</v>
      </c>
      <c r="G62" s="242">
        <v>0.4561839195208473</v>
      </c>
      <c r="H62" s="243">
        <f t="shared" si="0"/>
        <v>99.500000000000014</v>
      </c>
      <c r="I62" s="244">
        <v>0.85599999999999998</v>
      </c>
      <c r="J62" s="238" t="s">
        <v>379</v>
      </c>
      <c r="K62" s="330">
        <v>2116</v>
      </c>
      <c r="L62" s="331">
        <v>738</v>
      </c>
      <c r="M62" s="332" t="s">
        <v>1583</v>
      </c>
      <c r="N62" s="331"/>
      <c r="O62" s="333" t="s">
        <v>1584</v>
      </c>
    </row>
    <row r="63" spans="1:15">
      <c r="A63" s="241"/>
      <c r="B63" s="245"/>
      <c r="C63" s="239"/>
      <c r="D63" s="239"/>
      <c r="E63" s="242"/>
      <c r="F63" s="242"/>
      <c r="G63" s="242"/>
      <c r="H63" s="243">
        <f t="shared" si="0"/>
        <v>0</v>
      </c>
      <c r="I63" s="244"/>
      <c r="J63" s="238" t="s">
        <v>379</v>
      </c>
      <c r="L63" s="236"/>
    </row>
    <row r="64" spans="1:15">
      <c r="A64" s="241"/>
      <c r="B64" s="245"/>
      <c r="C64" s="239"/>
      <c r="D64" s="239"/>
      <c r="E64" s="242"/>
      <c r="F64" s="242"/>
      <c r="G64" s="242"/>
      <c r="H64" s="243">
        <f t="shared" si="0"/>
        <v>0</v>
      </c>
      <c r="I64" s="244"/>
      <c r="J64" s="238" t="s">
        <v>379</v>
      </c>
      <c r="L64" s="236"/>
    </row>
    <row r="65" spans="1:15">
      <c r="A65" s="241"/>
      <c r="B65" s="245" t="s">
        <v>1585</v>
      </c>
      <c r="C65" s="239">
        <v>44987</v>
      </c>
      <c r="D65" s="239">
        <v>44987</v>
      </c>
      <c r="E65" s="242">
        <v>90.177764222191826</v>
      </c>
      <c r="F65" s="242">
        <v>8.666434286431608</v>
      </c>
      <c r="G65" s="242">
        <v>0.65580149137656574</v>
      </c>
      <c r="H65" s="243">
        <f t="shared" si="0"/>
        <v>99.5</v>
      </c>
      <c r="I65" s="244">
        <v>0.85399999999999998</v>
      </c>
      <c r="J65" s="238" t="s">
        <v>379</v>
      </c>
      <c r="K65" s="327">
        <v>2246</v>
      </c>
      <c r="L65" s="328">
        <v>618</v>
      </c>
      <c r="M65" s="328"/>
      <c r="N65" s="328"/>
      <c r="O65" s="329"/>
    </row>
    <row r="66" spans="1:15">
      <c r="A66" s="241"/>
      <c r="B66" s="245" t="s">
        <v>1586</v>
      </c>
      <c r="C66" s="239">
        <v>44988</v>
      </c>
      <c r="D66" s="239">
        <v>44988</v>
      </c>
      <c r="E66" s="242">
        <v>91.68314534288001</v>
      </c>
      <c r="F66" s="242">
        <v>7.1932380920186567</v>
      </c>
      <c r="G66" s="242">
        <v>0.62361656510132346</v>
      </c>
      <c r="H66" s="243">
        <f t="shared" si="0"/>
        <v>99.5</v>
      </c>
      <c r="I66" s="244">
        <v>0.86</v>
      </c>
      <c r="J66" s="238" t="s">
        <v>379</v>
      </c>
      <c r="K66" s="327">
        <v>2171</v>
      </c>
      <c r="L66" s="328">
        <v>672</v>
      </c>
      <c r="M66" s="328"/>
      <c r="N66" s="328"/>
      <c r="O66" s="329"/>
    </row>
    <row r="67" spans="1:15">
      <c r="A67" s="241"/>
      <c r="B67" s="334" t="s">
        <v>1587</v>
      </c>
      <c r="C67" s="239">
        <v>44989</v>
      </c>
      <c r="D67" s="239">
        <v>44989</v>
      </c>
      <c r="E67" s="242">
        <v>91.39</v>
      </c>
      <c r="F67" s="242">
        <v>7.51</v>
      </c>
      <c r="G67" s="242">
        <v>0.6</v>
      </c>
      <c r="H67" s="243">
        <f t="shared" si="0"/>
        <v>99.5</v>
      </c>
      <c r="I67" s="244">
        <v>0.86299999999999999</v>
      </c>
      <c r="J67" s="238" t="s">
        <v>379</v>
      </c>
      <c r="L67" s="236"/>
    </row>
    <row r="68" spans="1:15">
      <c r="A68" s="241"/>
      <c r="B68" s="245" t="s">
        <v>1588</v>
      </c>
      <c r="C68" s="239">
        <v>44990</v>
      </c>
      <c r="D68" s="239">
        <v>44990</v>
      </c>
      <c r="E68" s="242">
        <v>88.846063844464084</v>
      </c>
      <c r="F68" s="242">
        <v>9.9193204922174623</v>
      </c>
      <c r="G68" s="242">
        <v>0.73461566331845329</v>
      </c>
      <c r="H68" s="243">
        <f t="shared" si="0"/>
        <v>99.5</v>
      </c>
      <c r="I68" s="244">
        <v>0.85799999999999998</v>
      </c>
      <c r="J68" s="238" t="s">
        <v>379</v>
      </c>
      <c r="K68" s="327">
        <v>2279</v>
      </c>
      <c r="L68" s="328">
        <v>570</v>
      </c>
      <c r="M68" s="328"/>
      <c r="N68" s="328"/>
      <c r="O68" s="329"/>
    </row>
    <row r="69" spans="1:15">
      <c r="A69" s="241"/>
      <c r="B69" s="245" t="s">
        <v>1589</v>
      </c>
      <c r="C69" s="239">
        <v>44991</v>
      </c>
      <c r="D69" s="239">
        <v>44991</v>
      </c>
      <c r="E69" s="242">
        <v>90.16</v>
      </c>
      <c r="F69" s="242">
        <v>8.61</v>
      </c>
      <c r="G69" s="242">
        <v>0.73</v>
      </c>
      <c r="H69" s="243">
        <f t="shared" ref="H69:H138" si="2">SUM(E69:G69)</f>
        <v>99.5</v>
      </c>
      <c r="I69" s="244">
        <v>0.85872999999999999</v>
      </c>
      <c r="J69" s="238" t="s">
        <v>379</v>
      </c>
      <c r="L69" s="236"/>
    </row>
    <row r="70" spans="1:15">
      <c r="A70" s="241"/>
      <c r="B70" s="245" t="s">
        <v>1590</v>
      </c>
      <c r="C70" s="239">
        <v>44992</v>
      </c>
      <c r="D70" s="239">
        <v>44992</v>
      </c>
      <c r="E70" s="242">
        <v>91.5</v>
      </c>
      <c r="F70" s="242">
        <v>7.21</v>
      </c>
      <c r="G70" s="242">
        <v>0.79</v>
      </c>
      <c r="H70" s="243">
        <f t="shared" si="2"/>
        <v>99.5</v>
      </c>
      <c r="I70" s="244">
        <v>0.86099999999999999</v>
      </c>
      <c r="J70" s="238" t="s">
        <v>379</v>
      </c>
      <c r="L70" s="236"/>
    </row>
    <row r="71" spans="1:15">
      <c r="A71" s="241"/>
      <c r="B71" s="245" t="s">
        <v>1591</v>
      </c>
      <c r="C71" s="239">
        <v>44993</v>
      </c>
      <c r="D71" s="239">
        <v>44993</v>
      </c>
      <c r="E71" s="242">
        <v>91.44</v>
      </c>
      <c r="F71" s="242">
        <v>7.31</v>
      </c>
      <c r="G71" s="242">
        <v>0.75</v>
      </c>
      <c r="H71" s="243">
        <f t="shared" si="2"/>
        <v>99.5</v>
      </c>
      <c r="I71" s="244">
        <v>0.85799999999999998</v>
      </c>
      <c r="J71" s="238" t="s">
        <v>379</v>
      </c>
      <c r="L71" s="236"/>
    </row>
    <row r="72" spans="1:15">
      <c r="A72" s="241"/>
      <c r="B72" s="245"/>
      <c r="C72" s="239"/>
      <c r="D72" s="239"/>
      <c r="E72" s="242" t="s">
        <v>1474</v>
      </c>
      <c r="F72" s="242">
        <f>AVERAGE(F65:F71)</f>
        <v>8.0598561243811044</v>
      </c>
      <c r="G72" s="242"/>
      <c r="H72" s="243"/>
      <c r="I72" s="244"/>
      <c r="J72" s="238"/>
      <c r="L72" s="236"/>
    </row>
    <row r="73" spans="1:15">
      <c r="A73" s="241"/>
      <c r="B73" s="245"/>
      <c r="C73" s="239"/>
      <c r="D73" s="239"/>
      <c r="E73" s="242" t="s">
        <v>1592</v>
      </c>
      <c r="F73" s="242">
        <f>MAX(F65:F71)</f>
        <v>9.9193204922174623</v>
      </c>
      <c r="G73" s="242"/>
      <c r="H73" s="243"/>
      <c r="I73" s="244"/>
      <c r="J73" s="238"/>
      <c r="L73" s="236"/>
    </row>
    <row r="74" spans="1:15">
      <c r="A74" s="241"/>
      <c r="B74" s="245"/>
      <c r="C74" s="239"/>
      <c r="D74" s="239"/>
      <c r="E74" s="242" t="s">
        <v>1593</v>
      </c>
      <c r="F74" s="242">
        <f>MIN(F65:F71)</f>
        <v>7.1932380920186567</v>
      </c>
      <c r="G74" s="242">
        <f>F73-F74</f>
        <v>2.7260824001988055</v>
      </c>
      <c r="H74" s="243"/>
      <c r="I74" s="244"/>
      <c r="J74" s="238"/>
      <c r="L74" s="236"/>
    </row>
    <row r="75" spans="1:15">
      <c r="A75" s="241"/>
      <c r="B75" s="245"/>
      <c r="C75" s="239"/>
      <c r="D75" s="239"/>
      <c r="E75" s="242" t="s">
        <v>1594</v>
      </c>
      <c r="F75" s="242">
        <f>STDEVP(F65:F71)</f>
        <v>0.96110883111759737</v>
      </c>
      <c r="G75" s="242"/>
      <c r="H75" s="243"/>
      <c r="I75" s="244"/>
      <c r="J75" s="238" t="s">
        <v>379</v>
      </c>
      <c r="L75" s="236"/>
    </row>
    <row r="76" spans="1:15">
      <c r="A76" s="241"/>
      <c r="B76" s="245"/>
      <c r="C76" s="239"/>
      <c r="D76" s="239"/>
      <c r="E76" s="242" t="s">
        <v>1595</v>
      </c>
      <c r="F76" s="242">
        <f>2500*F72/100</f>
        <v>201.49640310952759</v>
      </c>
      <c r="G76" s="242"/>
      <c r="H76" s="243"/>
      <c r="I76" s="244"/>
      <c r="J76" s="238"/>
      <c r="L76" s="236"/>
    </row>
    <row r="77" spans="1:15">
      <c r="A77" s="241"/>
      <c r="B77" s="245"/>
      <c r="C77" s="239"/>
      <c r="D77" s="239"/>
      <c r="E77" s="242"/>
      <c r="F77" s="242">
        <f>2500*G74/100</f>
        <v>68.152060004970139</v>
      </c>
      <c r="G77" s="242"/>
      <c r="H77" s="243"/>
      <c r="I77" s="244"/>
      <c r="J77" s="238"/>
      <c r="L77" s="236"/>
    </row>
    <row r="78" spans="1:15">
      <c r="A78" s="241"/>
      <c r="B78" s="245"/>
      <c r="C78" s="239"/>
      <c r="D78" s="239"/>
      <c r="E78" s="242"/>
      <c r="F78" s="242"/>
      <c r="G78" s="242"/>
      <c r="H78" s="243"/>
      <c r="I78" s="244"/>
      <c r="J78" s="238"/>
      <c r="L78" s="236"/>
    </row>
    <row r="79" spans="1:15">
      <c r="A79" s="241"/>
      <c r="B79" s="245" t="s">
        <v>1596</v>
      </c>
      <c r="C79" s="239">
        <v>44987</v>
      </c>
      <c r="D79" s="239">
        <v>44987</v>
      </c>
      <c r="E79" s="242">
        <v>90.989352183433553</v>
      </c>
      <c r="F79" s="242">
        <v>7.9639844057370057</v>
      </c>
      <c r="G79" s="242">
        <v>0.54666341082942782</v>
      </c>
      <c r="H79" s="243">
        <f t="shared" ref="H79:H85" si="3">SUM(E79:G79)</f>
        <v>99.499999999999986</v>
      </c>
      <c r="I79" s="244">
        <v>0.85599999999999998</v>
      </c>
      <c r="J79" s="238" t="s">
        <v>379</v>
      </c>
      <c r="K79" s="330">
        <v>2210</v>
      </c>
      <c r="L79" s="331">
        <v>644</v>
      </c>
      <c r="M79" s="332" t="s">
        <v>1597</v>
      </c>
      <c r="N79" s="331"/>
      <c r="O79" s="333" t="s">
        <v>1598</v>
      </c>
    </row>
    <row r="80" spans="1:15">
      <c r="A80" s="241"/>
      <c r="B80" s="245" t="s">
        <v>1599</v>
      </c>
      <c r="C80" s="239">
        <v>44988</v>
      </c>
      <c r="D80" s="239">
        <v>44988</v>
      </c>
      <c r="E80" s="242">
        <v>91.598681191623314</v>
      </c>
      <c r="F80" s="242">
        <v>7.2891456704906057</v>
      </c>
      <c r="G80" s="242">
        <v>0.61217313788607552</v>
      </c>
      <c r="H80" s="243">
        <f t="shared" si="3"/>
        <v>99.5</v>
      </c>
      <c r="I80" s="244">
        <v>0.86099999999999999</v>
      </c>
      <c r="J80" s="238" t="s">
        <v>379</v>
      </c>
      <c r="K80" s="330">
        <v>2170</v>
      </c>
      <c r="L80" s="331">
        <v>668</v>
      </c>
      <c r="M80" s="332" t="s">
        <v>1600</v>
      </c>
      <c r="N80" s="331"/>
      <c r="O80" s="333" t="s">
        <v>1601</v>
      </c>
    </row>
    <row r="81" spans="1:15">
      <c r="A81" s="241"/>
      <c r="B81" s="245" t="s">
        <v>1602</v>
      </c>
      <c r="C81" s="239">
        <v>44989</v>
      </c>
      <c r="D81" s="239">
        <v>44989</v>
      </c>
      <c r="E81" s="242">
        <v>91.698710450910269</v>
      </c>
      <c r="F81" s="242">
        <v>7.181380260588301</v>
      </c>
      <c r="G81" s="242">
        <v>0.61990928850142646</v>
      </c>
      <c r="H81" s="243">
        <f t="shared" si="3"/>
        <v>99.5</v>
      </c>
      <c r="I81" s="244">
        <v>0.85899999999999999</v>
      </c>
      <c r="J81" s="238" t="s">
        <v>379</v>
      </c>
      <c r="L81" s="236"/>
    </row>
    <row r="82" spans="1:15">
      <c r="A82" s="241"/>
      <c r="B82" s="245" t="s">
        <v>1603</v>
      </c>
      <c r="C82" s="239">
        <v>44990</v>
      </c>
      <c r="D82" s="239">
        <v>44990</v>
      </c>
      <c r="E82" s="242">
        <v>89.146570788383841</v>
      </c>
      <c r="F82" s="242">
        <v>9.5805167082877016</v>
      </c>
      <c r="G82" s="242">
        <v>0.77291250332845562</v>
      </c>
      <c r="H82" s="243">
        <f t="shared" si="3"/>
        <v>99.5</v>
      </c>
      <c r="I82" s="244">
        <v>0.85299999999999998</v>
      </c>
      <c r="J82" s="238" t="s">
        <v>379</v>
      </c>
      <c r="K82" s="330">
        <v>2288</v>
      </c>
      <c r="L82" s="331">
        <v>583</v>
      </c>
      <c r="M82" s="332" t="s">
        <v>1604</v>
      </c>
      <c r="N82" s="331"/>
      <c r="O82" s="333" t="s">
        <v>1605</v>
      </c>
    </row>
    <row r="83" spans="1:15">
      <c r="A83" s="241"/>
      <c r="B83" s="245" t="s">
        <v>1606</v>
      </c>
      <c r="C83" s="239">
        <v>44991</v>
      </c>
      <c r="D83" s="239">
        <v>44991</v>
      </c>
      <c r="E83" s="242">
        <v>91.305057704839854</v>
      </c>
      <c r="F83" s="242">
        <v>7.3794837422197554</v>
      </c>
      <c r="G83" s="242">
        <v>0.81545855294040159</v>
      </c>
      <c r="H83" s="243">
        <f t="shared" si="3"/>
        <v>99.500000000000014</v>
      </c>
      <c r="I83" s="244">
        <v>0.85399999999999998</v>
      </c>
      <c r="J83" s="238" t="s">
        <v>379</v>
      </c>
      <c r="L83" s="236"/>
    </row>
    <row r="84" spans="1:15">
      <c r="A84" s="241"/>
      <c r="B84" s="245" t="s">
        <v>1607</v>
      </c>
      <c r="C84" s="239">
        <v>44992</v>
      </c>
      <c r="D84" s="239">
        <v>44992</v>
      </c>
      <c r="E84" s="242">
        <v>91.93</v>
      </c>
      <c r="F84" s="242">
        <v>6.78</v>
      </c>
      <c r="G84" s="242">
        <v>0.79</v>
      </c>
      <c r="H84" s="243">
        <f t="shared" si="3"/>
        <v>99.500000000000014</v>
      </c>
      <c r="I84" s="244">
        <v>0.86</v>
      </c>
      <c r="J84" s="238" t="s">
        <v>379</v>
      </c>
      <c r="L84" s="236"/>
    </row>
    <row r="85" spans="1:15">
      <c r="A85" s="241"/>
      <c r="B85" s="245" t="s">
        <v>1608</v>
      </c>
      <c r="C85" s="239">
        <v>44993</v>
      </c>
      <c r="D85" s="239">
        <v>44993</v>
      </c>
      <c r="E85" s="242">
        <v>90.95</v>
      </c>
      <c r="F85" s="242">
        <v>7.82</v>
      </c>
      <c r="G85" s="242">
        <v>0.73</v>
      </c>
      <c r="H85" s="243">
        <f t="shared" si="3"/>
        <v>99.500000000000014</v>
      </c>
      <c r="I85" s="244">
        <v>0.85899999999999999</v>
      </c>
      <c r="J85" s="238" t="s">
        <v>379</v>
      </c>
      <c r="L85" s="236"/>
    </row>
    <row r="86" spans="1:15">
      <c r="A86" s="241"/>
      <c r="B86" s="245"/>
      <c r="C86" s="239"/>
      <c r="D86" s="239"/>
      <c r="E86" s="242" t="s">
        <v>1474</v>
      </c>
      <c r="F86" s="242">
        <f>AVERAGE(F79:F85)</f>
        <v>7.7135015410461962</v>
      </c>
      <c r="G86" s="242"/>
      <c r="H86" s="243">
        <f t="shared" si="2"/>
        <v>7.7135015410461962</v>
      </c>
      <c r="I86" s="244"/>
      <c r="J86" s="238" t="s">
        <v>379</v>
      </c>
      <c r="L86" s="236"/>
    </row>
    <row r="87" spans="1:15">
      <c r="A87" s="241"/>
      <c r="B87" s="245"/>
      <c r="C87" s="239"/>
      <c r="D87" s="239"/>
      <c r="E87" s="242" t="s">
        <v>1592</v>
      </c>
      <c r="F87" s="242">
        <f>MAX(F79:F85)</f>
        <v>9.5805167082877016</v>
      </c>
      <c r="G87" s="242"/>
      <c r="H87" s="243">
        <f t="shared" si="2"/>
        <v>9.5805167082877016</v>
      </c>
      <c r="I87" s="244"/>
      <c r="J87" s="238" t="s">
        <v>379</v>
      </c>
      <c r="L87" s="236"/>
    </row>
    <row r="88" spans="1:15">
      <c r="A88" s="241"/>
      <c r="B88" s="245"/>
      <c r="C88" s="239"/>
      <c r="D88" s="239"/>
      <c r="E88" s="242" t="s">
        <v>1593</v>
      </c>
      <c r="F88" s="242">
        <f>MIN(F79:F85)</f>
        <v>6.78</v>
      </c>
      <c r="G88" s="242"/>
      <c r="H88" s="243">
        <f t="shared" si="2"/>
        <v>6.78</v>
      </c>
      <c r="I88" s="244"/>
      <c r="J88" s="238" t="s">
        <v>379</v>
      </c>
      <c r="L88" s="236"/>
    </row>
    <row r="89" spans="1:15">
      <c r="A89" s="241"/>
      <c r="B89" s="245"/>
      <c r="C89" s="239"/>
      <c r="D89" s="239"/>
      <c r="E89" s="242" t="s">
        <v>1594</v>
      </c>
      <c r="F89" s="242">
        <f>STDEVP(F79:F85)</f>
        <v>0.84566568884540638</v>
      </c>
      <c r="G89" s="242"/>
      <c r="H89" s="243">
        <f t="shared" si="2"/>
        <v>0.84566568884540638</v>
      </c>
      <c r="I89" s="244"/>
      <c r="J89" s="238" t="s">
        <v>379</v>
      </c>
      <c r="L89" s="236"/>
    </row>
    <row r="90" spans="1:15">
      <c r="A90" s="241"/>
      <c r="B90" s="245"/>
      <c r="C90" s="239"/>
      <c r="D90" s="239"/>
      <c r="E90" s="242" t="s">
        <v>1595</v>
      </c>
      <c r="F90" s="242">
        <f>2500*F86/100</f>
        <v>192.8375385261549</v>
      </c>
      <c r="G90" s="242"/>
      <c r="H90" s="243">
        <f t="shared" si="2"/>
        <v>192.8375385261549</v>
      </c>
      <c r="I90" s="244"/>
      <c r="J90" s="238" t="s">
        <v>379</v>
      </c>
      <c r="L90" s="236"/>
    </row>
    <row r="91" spans="1:15">
      <c r="A91" s="241"/>
      <c r="B91" s="245"/>
      <c r="C91" s="239"/>
      <c r="D91" s="239"/>
      <c r="E91" s="242"/>
      <c r="F91" s="242"/>
      <c r="G91" s="242"/>
      <c r="H91" s="243">
        <f t="shared" si="2"/>
        <v>0</v>
      </c>
      <c r="I91" s="244"/>
      <c r="J91" s="238" t="s">
        <v>379</v>
      </c>
      <c r="L91" s="236"/>
    </row>
    <row r="92" spans="1:15">
      <c r="A92" s="241"/>
      <c r="B92" s="245"/>
      <c r="C92" s="239"/>
      <c r="D92" s="239"/>
      <c r="E92" s="242"/>
      <c r="F92" s="242"/>
      <c r="G92" s="242"/>
      <c r="H92" s="243">
        <f t="shared" si="2"/>
        <v>0</v>
      </c>
      <c r="I92" s="244"/>
      <c r="J92" s="238" t="s">
        <v>379</v>
      </c>
      <c r="L92" s="236"/>
    </row>
    <row r="93" spans="1:15">
      <c r="A93" s="241"/>
      <c r="B93" s="245"/>
      <c r="C93" s="239"/>
      <c r="D93" s="239"/>
      <c r="E93" s="242"/>
      <c r="F93" s="242"/>
      <c r="G93" s="242"/>
      <c r="H93" s="243">
        <f t="shared" si="2"/>
        <v>0</v>
      </c>
      <c r="I93" s="244"/>
      <c r="J93" s="238" t="s">
        <v>379</v>
      </c>
      <c r="L93" s="236"/>
    </row>
    <row r="94" spans="1:15">
      <c r="A94" s="241"/>
      <c r="B94" s="245"/>
      <c r="C94" s="239"/>
      <c r="D94" s="239"/>
      <c r="E94" s="242"/>
      <c r="F94" s="242"/>
      <c r="G94" s="242"/>
      <c r="H94" s="243">
        <f t="shared" si="2"/>
        <v>0</v>
      </c>
      <c r="I94" s="244"/>
      <c r="J94" s="238" t="s">
        <v>379</v>
      </c>
      <c r="L94" s="236"/>
    </row>
    <row r="95" spans="1:15">
      <c r="A95" s="241"/>
      <c r="B95" s="245"/>
      <c r="C95" s="239"/>
      <c r="D95" s="239"/>
      <c r="E95" s="242"/>
      <c r="F95" s="242"/>
      <c r="G95" s="242"/>
      <c r="H95" s="243">
        <f t="shared" si="2"/>
        <v>0</v>
      </c>
      <c r="I95" s="244"/>
      <c r="J95" s="238" t="s">
        <v>379</v>
      </c>
      <c r="L95" s="236"/>
    </row>
    <row r="96" spans="1:15">
      <c r="A96" s="241"/>
      <c r="B96" s="245"/>
      <c r="C96" s="239"/>
      <c r="D96" s="239"/>
      <c r="E96" s="242"/>
      <c r="F96" s="242"/>
      <c r="G96" s="242"/>
      <c r="H96" s="243">
        <f t="shared" si="2"/>
        <v>0</v>
      </c>
      <c r="I96" s="244"/>
      <c r="J96" s="238" t="s">
        <v>379</v>
      </c>
      <c r="L96" s="236"/>
    </row>
    <row r="97" spans="1:12">
      <c r="A97" s="241"/>
      <c r="B97" s="245"/>
      <c r="C97" s="239"/>
      <c r="D97" s="239"/>
      <c r="E97" s="242"/>
      <c r="F97" s="242"/>
      <c r="G97" s="242"/>
      <c r="H97" s="243">
        <f t="shared" si="2"/>
        <v>0</v>
      </c>
      <c r="I97" s="244"/>
      <c r="J97" s="238" t="s">
        <v>379</v>
      </c>
      <c r="L97" s="236"/>
    </row>
    <row r="98" spans="1:12">
      <c r="A98" s="241"/>
      <c r="B98" s="245"/>
      <c r="C98" s="239"/>
      <c r="D98" s="239"/>
      <c r="E98" s="242"/>
      <c r="F98" s="242"/>
      <c r="G98" s="242"/>
      <c r="H98" s="243">
        <f t="shared" si="2"/>
        <v>0</v>
      </c>
      <c r="I98" s="244"/>
      <c r="J98" s="238" t="s">
        <v>379</v>
      </c>
      <c r="L98" s="236"/>
    </row>
    <row r="99" spans="1:12">
      <c r="A99" s="241"/>
      <c r="B99" s="245"/>
      <c r="C99" s="239"/>
      <c r="D99" s="239"/>
      <c r="E99" s="242"/>
      <c r="F99" s="242"/>
      <c r="G99" s="242"/>
      <c r="H99" s="243">
        <f t="shared" si="2"/>
        <v>0</v>
      </c>
      <c r="I99" s="244"/>
      <c r="J99" s="238" t="s">
        <v>379</v>
      </c>
      <c r="L99" s="236"/>
    </row>
    <row r="100" spans="1:12">
      <c r="A100" s="241"/>
      <c r="B100" s="245"/>
      <c r="C100" s="239"/>
      <c r="D100" s="239"/>
      <c r="E100" s="242"/>
      <c r="F100" s="242"/>
      <c r="G100" s="242"/>
      <c r="H100" s="243">
        <f t="shared" si="2"/>
        <v>0</v>
      </c>
      <c r="I100" s="244"/>
      <c r="J100" s="238" t="s">
        <v>379</v>
      </c>
      <c r="L100" s="236"/>
    </row>
    <row r="101" spans="1:12">
      <c r="A101" s="241"/>
      <c r="B101" s="245"/>
      <c r="C101" s="239"/>
      <c r="D101" s="239"/>
      <c r="E101" s="242"/>
      <c r="F101" s="242"/>
      <c r="G101" s="242"/>
      <c r="H101" s="243">
        <f t="shared" si="2"/>
        <v>0</v>
      </c>
      <c r="I101" s="244"/>
      <c r="J101" s="238" t="s">
        <v>379</v>
      </c>
      <c r="L101" s="236"/>
    </row>
    <row r="102" spans="1:12">
      <c r="A102" s="241"/>
      <c r="B102" s="245"/>
      <c r="C102" s="239"/>
      <c r="D102" s="239"/>
      <c r="E102" s="242"/>
      <c r="F102" s="242"/>
      <c r="G102" s="242"/>
      <c r="H102" s="243">
        <f t="shared" si="2"/>
        <v>0</v>
      </c>
      <c r="I102" s="244"/>
      <c r="J102" s="238" t="s">
        <v>379</v>
      </c>
      <c r="L102" s="236"/>
    </row>
    <row r="103" spans="1:12">
      <c r="A103" s="241"/>
      <c r="B103" s="245"/>
      <c r="C103" s="239"/>
      <c r="D103" s="239"/>
      <c r="E103" s="242"/>
      <c r="F103" s="242"/>
      <c r="G103" s="242"/>
      <c r="H103" s="243">
        <f t="shared" si="2"/>
        <v>0</v>
      </c>
      <c r="I103" s="244"/>
      <c r="J103" s="238" t="s">
        <v>379</v>
      </c>
      <c r="L103" s="236"/>
    </row>
    <row r="104" spans="1:12">
      <c r="A104" s="241"/>
      <c r="B104" s="245"/>
      <c r="C104" s="239"/>
      <c r="D104" s="239"/>
      <c r="E104" s="242"/>
      <c r="F104" s="242"/>
      <c r="G104" s="242"/>
      <c r="H104" s="243">
        <f t="shared" si="2"/>
        <v>0</v>
      </c>
      <c r="I104" s="244"/>
      <c r="J104" s="238" t="s">
        <v>379</v>
      </c>
      <c r="L104" s="236"/>
    </row>
    <row r="105" spans="1:12">
      <c r="A105" s="241"/>
      <c r="B105" s="245"/>
      <c r="C105" s="239"/>
      <c r="D105" s="239"/>
      <c r="E105" s="242"/>
      <c r="F105" s="242"/>
      <c r="G105" s="242"/>
      <c r="H105" s="243">
        <f t="shared" si="2"/>
        <v>0</v>
      </c>
      <c r="I105" s="244"/>
      <c r="J105" s="238" t="s">
        <v>379</v>
      </c>
      <c r="L105" s="236"/>
    </row>
    <row r="106" spans="1:12">
      <c r="A106" s="241"/>
      <c r="B106" s="245"/>
      <c r="C106" s="239"/>
      <c r="D106" s="239"/>
      <c r="E106" s="242"/>
      <c r="F106" s="242"/>
      <c r="G106" s="242"/>
      <c r="H106" s="243">
        <f t="shared" si="2"/>
        <v>0</v>
      </c>
      <c r="I106" s="244"/>
      <c r="J106" s="238" t="s">
        <v>379</v>
      </c>
      <c r="L106" s="236"/>
    </row>
    <row r="107" spans="1:12">
      <c r="A107" s="241"/>
      <c r="B107" s="245"/>
      <c r="C107" s="239"/>
      <c r="D107" s="239"/>
      <c r="E107" s="242"/>
      <c r="F107" s="242"/>
      <c r="G107" s="242"/>
      <c r="H107" s="243">
        <f t="shared" si="2"/>
        <v>0</v>
      </c>
      <c r="I107" s="244"/>
      <c r="J107" s="238" t="s">
        <v>379</v>
      </c>
      <c r="L107" s="236"/>
    </row>
    <row r="108" spans="1:12">
      <c r="A108" s="241"/>
      <c r="B108" s="245"/>
      <c r="C108" s="239"/>
      <c r="D108" s="239"/>
      <c r="E108" s="242"/>
      <c r="F108" s="242"/>
      <c r="G108" s="242"/>
      <c r="H108" s="243">
        <f t="shared" si="2"/>
        <v>0</v>
      </c>
      <c r="I108" s="244"/>
      <c r="J108" s="238" t="s">
        <v>379</v>
      </c>
      <c r="L108" s="236"/>
    </row>
    <row r="109" spans="1:12">
      <c r="A109" s="241"/>
      <c r="B109" s="245"/>
      <c r="C109" s="239"/>
      <c r="D109" s="239"/>
      <c r="E109" s="242"/>
      <c r="F109" s="242"/>
      <c r="G109" s="242"/>
      <c r="H109" s="243">
        <f t="shared" si="2"/>
        <v>0</v>
      </c>
      <c r="I109" s="244"/>
      <c r="J109" s="238" t="s">
        <v>379</v>
      </c>
      <c r="L109" s="236"/>
    </row>
    <row r="110" spans="1:12">
      <c r="A110" s="241"/>
      <c r="B110" s="245"/>
      <c r="C110" s="239"/>
      <c r="D110" s="239"/>
      <c r="E110" s="242"/>
      <c r="F110" s="242"/>
      <c r="G110" s="242"/>
      <c r="H110" s="243">
        <f t="shared" si="2"/>
        <v>0</v>
      </c>
      <c r="I110" s="244"/>
      <c r="J110" s="238" t="s">
        <v>379</v>
      </c>
      <c r="L110" s="236"/>
    </row>
    <row r="111" spans="1:12">
      <c r="A111" s="241"/>
      <c r="B111" s="245"/>
      <c r="C111" s="239"/>
      <c r="D111" s="239"/>
      <c r="E111" s="242"/>
      <c r="F111" s="242"/>
      <c r="G111" s="242"/>
      <c r="H111" s="243">
        <f t="shared" si="2"/>
        <v>0</v>
      </c>
      <c r="I111" s="244"/>
      <c r="J111" s="238" t="s">
        <v>379</v>
      </c>
      <c r="L111" s="236"/>
    </row>
    <row r="112" spans="1:12">
      <c r="A112" s="241"/>
      <c r="B112" s="245"/>
      <c r="C112" s="239"/>
      <c r="D112" s="239"/>
      <c r="E112" s="242"/>
      <c r="F112" s="242"/>
      <c r="G112" s="242"/>
      <c r="H112" s="243">
        <f t="shared" si="2"/>
        <v>0</v>
      </c>
      <c r="I112" s="244"/>
      <c r="J112" s="238" t="s">
        <v>379</v>
      </c>
      <c r="L112" s="236"/>
    </row>
    <row r="113" spans="1:12">
      <c r="A113" s="241"/>
      <c r="B113" s="245"/>
      <c r="C113" s="239"/>
      <c r="D113" s="239"/>
      <c r="E113" s="242"/>
      <c r="F113" s="242"/>
      <c r="G113" s="242"/>
      <c r="H113" s="243">
        <f t="shared" si="2"/>
        <v>0</v>
      </c>
      <c r="I113" s="244"/>
      <c r="J113" s="238" t="s">
        <v>379</v>
      </c>
      <c r="L113" s="236"/>
    </row>
    <row r="114" spans="1:12">
      <c r="A114" s="241"/>
      <c r="B114" s="245"/>
      <c r="C114" s="239"/>
      <c r="D114" s="239"/>
      <c r="E114" s="242"/>
      <c r="F114" s="242"/>
      <c r="G114" s="242"/>
      <c r="H114" s="243">
        <f t="shared" si="2"/>
        <v>0</v>
      </c>
      <c r="I114" s="244"/>
      <c r="J114" s="238" t="s">
        <v>379</v>
      </c>
      <c r="L114" s="236"/>
    </row>
    <row r="115" spans="1:12">
      <c r="A115" s="241"/>
      <c r="B115" s="245"/>
      <c r="C115" s="239"/>
      <c r="D115" s="239"/>
      <c r="E115" s="242"/>
      <c r="F115" s="242"/>
      <c r="G115" s="242"/>
      <c r="H115" s="243">
        <f t="shared" si="2"/>
        <v>0</v>
      </c>
      <c r="I115" s="244"/>
      <c r="J115" s="238" t="s">
        <v>379</v>
      </c>
      <c r="L115" s="236"/>
    </row>
    <row r="116" spans="1:12">
      <c r="A116" s="241"/>
      <c r="B116" s="245"/>
      <c r="C116" s="239"/>
      <c r="D116" s="239"/>
      <c r="E116" s="242"/>
      <c r="F116" s="242"/>
      <c r="G116" s="242"/>
      <c r="H116" s="243">
        <f t="shared" si="2"/>
        <v>0</v>
      </c>
      <c r="I116" s="244"/>
      <c r="J116" s="238" t="s">
        <v>379</v>
      </c>
      <c r="L116" s="236"/>
    </row>
    <row r="117" spans="1:12">
      <c r="A117" s="241"/>
      <c r="B117" s="245"/>
      <c r="C117" s="239"/>
      <c r="D117" s="239"/>
      <c r="E117" s="242"/>
      <c r="F117" s="242"/>
      <c r="G117" s="242"/>
      <c r="H117" s="243">
        <f t="shared" si="2"/>
        <v>0</v>
      </c>
      <c r="I117" s="244"/>
      <c r="J117" s="238" t="s">
        <v>379</v>
      </c>
      <c r="L117" s="236"/>
    </row>
    <row r="118" spans="1:12">
      <c r="A118" s="241"/>
      <c r="B118" s="245"/>
      <c r="C118" s="239"/>
      <c r="D118" s="239"/>
      <c r="E118" s="242"/>
      <c r="F118" s="242"/>
      <c r="G118" s="242"/>
      <c r="H118" s="243">
        <f t="shared" si="2"/>
        <v>0</v>
      </c>
      <c r="I118" s="244"/>
      <c r="J118" s="238" t="s">
        <v>379</v>
      </c>
      <c r="L118" s="236"/>
    </row>
    <row r="119" spans="1:12">
      <c r="A119" s="241"/>
      <c r="B119" s="245"/>
      <c r="C119" s="239"/>
      <c r="D119" s="239"/>
      <c r="E119" s="242"/>
      <c r="F119" s="242"/>
      <c r="G119" s="242"/>
      <c r="H119" s="243">
        <f t="shared" si="2"/>
        <v>0</v>
      </c>
      <c r="I119" s="244"/>
      <c r="J119" s="238" t="s">
        <v>379</v>
      </c>
      <c r="L119" s="236"/>
    </row>
    <row r="120" spans="1:12">
      <c r="A120" s="241"/>
      <c r="B120" s="245"/>
      <c r="C120" s="239"/>
      <c r="D120" s="239"/>
      <c r="E120" s="242"/>
      <c r="F120" s="242"/>
      <c r="G120" s="242"/>
      <c r="H120" s="243">
        <f t="shared" si="2"/>
        <v>0</v>
      </c>
      <c r="I120" s="244"/>
      <c r="J120" s="238" t="s">
        <v>379</v>
      </c>
      <c r="L120" s="236"/>
    </row>
    <row r="121" spans="1:12">
      <c r="A121" s="241"/>
      <c r="B121" s="245"/>
      <c r="C121" s="239"/>
      <c r="D121" s="239"/>
      <c r="E121" s="242"/>
      <c r="F121" s="242"/>
      <c r="G121" s="242"/>
      <c r="H121" s="243">
        <f t="shared" si="2"/>
        <v>0</v>
      </c>
      <c r="I121" s="244"/>
      <c r="J121" s="238" t="s">
        <v>379</v>
      </c>
      <c r="L121" s="236"/>
    </row>
    <row r="122" spans="1:12">
      <c r="A122" s="241"/>
      <c r="B122" s="245"/>
      <c r="C122" s="239"/>
      <c r="D122" s="239"/>
      <c r="E122" s="242"/>
      <c r="F122" s="242"/>
      <c r="G122" s="242"/>
      <c r="H122" s="243">
        <f t="shared" si="2"/>
        <v>0</v>
      </c>
      <c r="I122" s="244"/>
      <c r="J122" s="238" t="s">
        <v>379</v>
      </c>
      <c r="L122" s="236"/>
    </row>
    <row r="123" spans="1:12">
      <c r="A123" s="241"/>
      <c r="B123" s="245"/>
      <c r="C123" s="239"/>
      <c r="D123" s="239"/>
      <c r="E123" s="242"/>
      <c r="F123" s="242"/>
      <c r="G123" s="242"/>
      <c r="H123" s="243">
        <f t="shared" si="2"/>
        <v>0</v>
      </c>
      <c r="I123" s="244"/>
      <c r="J123" s="238" t="s">
        <v>379</v>
      </c>
      <c r="L123" s="236"/>
    </row>
    <row r="124" spans="1:12">
      <c r="A124" s="241"/>
      <c r="B124" s="245"/>
      <c r="C124" s="239"/>
      <c r="D124" s="239"/>
      <c r="E124" s="242"/>
      <c r="F124" s="242"/>
      <c r="G124" s="242"/>
      <c r="H124" s="243">
        <f t="shared" si="2"/>
        <v>0</v>
      </c>
      <c r="I124" s="244"/>
      <c r="J124" s="238" t="s">
        <v>379</v>
      </c>
      <c r="L124" s="236"/>
    </row>
    <row r="125" spans="1:12">
      <c r="A125" s="241"/>
      <c r="B125" s="245"/>
      <c r="C125" s="239"/>
      <c r="D125" s="239"/>
      <c r="E125" s="242"/>
      <c r="F125" s="242"/>
      <c r="G125" s="242"/>
      <c r="H125" s="243">
        <f t="shared" si="2"/>
        <v>0</v>
      </c>
      <c r="I125" s="244"/>
      <c r="J125" s="238" t="s">
        <v>379</v>
      </c>
      <c r="L125" s="236"/>
    </row>
    <row r="126" spans="1:12">
      <c r="A126" s="241"/>
      <c r="B126" s="245"/>
      <c r="C126" s="239"/>
      <c r="D126" s="239"/>
      <c r="E126" s="242"/>
      <c r="F126" s="242"/>
      <c r="G126" s="242"/>
      <c r="H126" s="243">
        <f t="shared" si="2"/>
        <v>0</v>
      </c>
      <c r="I126" s="244"/>
      <c r="J126" s="238" t="s">
        <v>379</v>
      </c>
      <c r="L126" s="236"/>
    </row>
    <row r="127" spans="1:12">
      <c r="A127" s="241"/>
      <c r="B127" s="245"/>
      <c r="C127" s="239"/>
      <c r="D127" s="239"/>
      <c r="E127" s="242"/>
      <c r="F127" s="242"/>
      <c r="G127" s="242"/>
      <c r="H127" s="243">
        <f t="shared" si="2"/>
        <v>0</v>
      </c>
      <c r="I127" s="244"/>
      <c r="J127" s="238" t="s">
        <v>379</v>
      </c>
      <c r="L127" s="236"/>
    </row>
    <row r="128" spans="1:12">
      <c r="A128" s="241"/>
      <c r="B128" s="245"/>
      <c r="C128" s="239"/>
      <c r="D128" s="239"/>
      <c r="E128" s="242"/>
      <c r="F128" s="242"/>
      <c r="G128" s="242"/>
      <c r="H128" s="243">
        <f t="shared" si="2"/>
        <v>0</v>
      </c>
      <c r="I128" s="244"/>
      <c r="J128" s="238" t="s">
        <v>379</v>
      </c>
      <c r="L128" s="236"/>
    </row>
    <row r="129" spans="1:12">
      <c r="A129" s="241"/>
      <c r="B129" s="245"/>
      <c r="C129" s="239"/>
      <c r="D129" s="239"/>
      <c r="E129" s="242"/>
      <c r="F129" s="242"/>
      <c r="G129" s="242"/>
      <c r="H129" s="243">
        <f t="shared" si="2"/>
        <v>0</v>
      </c>
      <c r="I129" s="244"/>
      <c r="J129" s="238" t="s">
        <v>379</v>
      </c>
      <c r="L129" s="236"/>
    </row>
    <row r="130" spans="1:12">
      <c r="A130" s="241"/>
      <c r="B130" s="245"/>
      <c r="C130" s="239"/>
      <c r="D130" s="239"/>
      <c r="E130" s="242"/>
      <c r="F130" s="242"/>
      <c r="G130" s="242"/>
      <c r="H130" s="243">
        <f t="shared" si="2"/>
        <v>0</v>
      </c>
      <c r="I130" s="244"/>
      <c r="J130" s="238" t="s">
        <v>379</v>
      </c>
      <c r="L130" s="236"/>
    </row>
    <row r="131" spans="1:12">
      <c r="A131" s="241"/>
      <c r="B131" s="245"/>
      <c r="C131" s="239"/>
      <c r="D131" s="239"/>
      <c r="E131" s="242"/>
      <c r="F131" s="242"/>
      <c r="G131" s="242"/>
      <c r="H131" s="243">
        <f t="shared" si="2"/>
        <v>0</v>
      </c>
      <c r="I131" s="244"/>
      <c r="J131" s="238" t="s">
        <v>379</v>
      </c>
      <c r="L131" s="236"/>
    </row>
    <row r="132" spans="1:12">
      <c r="A132" s="241"/>
      <c r="B132" s="245"/>
      <c r="C132" s="239"/>
      <c r="D132" s="239"/>
      <c r="E132" s="242"/>
      <c r="F132" s="242"/>
      <c r="G132" s="242"/>
      <c r="H132" s="243">
        <f t="shared" si="2"/>
        <v>0</v>
      </c>
      <c r="I132" s="244"/>
      <c r="J132" s="238" t="s">
        <v>379</v>
      </c>
      <c r="L132" s="236"/>
    </row>
    <row r="133" spans="1:12">
      <c r="A133" s="241"/>
      <c r="B133" s="245"/>
      <c r="C133" s="239"/>
      <c r="D133" s="239"/>
      <c r="E133" s="242"/>
      <c r="F133" s="242"/>
      <c r="G133" s="242"/>
      <c r="H133" s="243">
        <f t="shared" si="2"/>
        <v>0</v>
      </c>
      <c r="I133" s="244"/>
      <c r="J133" s="238" t="s">
        <v>379</v>
      </c>
      <c r="L133" s="236"/>
    </row>
    <row r="134" spans="1:12">
      <c r="A134" s="241"/>
      <c r="B134" s="245"/>
      <c r="C134" s="239"/>
      <c r="D134" s="239"/>
      <c r="E134" s="242"/>
      <c r="F134" s="242"/>
      <c r="G134" s="242"/>
      <c r="H134" s="243">
        <f t="shared" si="2"/>
        <v>0</v>
      </c>
      <c r="I134" s="244"/>
      <c r="J134" s="238" t="s">
        <v>379</v>
      </c>
      <c r="L134" s="236"/>
    </row>
    <row r="135" spans="1:12">
      <c r="A135" s="241"/>
      <c r="B135" s="245"/>
      <c r="C135" s="239"/>
      <c r="D135" s="239"/>
      <c r="E135" s="242"/>
      <c r="F135" s="242"/>
      <c r="G135" s="242"/>
      <c r="H135" s="243">
        <f t="shared" si="2"/>
        <v>0</v>
      </c>
      <c r="I135" s="244"/>
      <c r="J135" s="238" t="s">
        <v>379</v>
      </c>
      <c r="L135" s="236"/>
    </row>
    <row r="136" spans="1:12">
      <c r="A136" s="241"/>
      <c r="B136" s="245"/>
      <c r="C136" s="239"/>
      <c r="D136" s="239"/>
      <c r="E136" s="242"/>
      <c r="F136" s="242"/>
      <c r="G136" s="242"/>
      <c r="H136" s="243">
        <f t="shared" si="2"/>
        <v>0</v>
      </c>
      <c r="I136" s="244"/>
      <c r="J136" s="238" t="s">
        <v>379</v>
      </c>
      <c r="L136" s="236"/>
    </row>
    <row r="137" spans="1:12">
      <c r="A137" s="241"/>
      <c r="B137" s="245"/>
      <c r="C137" s="239"/>
      <c r="D137" s="239"/>
      <c r="E137" s="242"/>
      <c r="F137" s="242"/>
      <c r="G137" s="242"/>
      <c r="H137" s="243">
        <f t="shared" si="2"/>
        <v>0</v>
      </c>
      <c r="I137" s="244"/>
      <c r="J137" s="238" t="s">
        <v>379</v>
      </c>
      <c r="L137" s="236"/>
    </row>
    <row r="138" spans="1:12">
      <c r="A138" s="241"/>
      <c r="B138" s="245"/>
      <c r="C138" s="239"/>
      <c r="D138" s="239"/>
      <c r="E138" s="242"/>
      <c r="F138" s="242"/>
      <c r="G138" s="242"/>
      <c r="H138" s="243">
        <f t="shared" si="2"/>
        <v>0</v>
      </c>
      <c r="I138" s="244"/>
      <c r="J138" s="238" t="s">
        <v>379</v>
      </c>
      <c r="L138" s="236"/>
    </row>
    <row r="139" spans="1:12">
      <c r="A139" s="241"/>
      <c r="B139" s="245"/>
      <c r="C139" s="239"/>
      <c r="D139" s="239"/>
      <c r="E139" s="242"/>
      <c r="F139" s="242"/>
      <c r="G139" s="242"/>
      <c r="H139" s="243">
        <f t="shared" ref="H139:H202" si="4">SUM(E139:G139)</f>
        <v>0</v>
      </c>
      <c r="I139" s="244"/>
      <c r="J139" s="238" t="s">
        <v>379</v>
      </c>
      <c r="L139" s="236"/>
    </row>
    <row r="140" spans="1:12">
      <c r="A140" s="241"/>
      <c r="B140" s="245"/>
      <c r="C140" s="239"/>
      <c r="D140" s="239"/>
      <c r="E140" s="242"/>
      <c r="F140" s="242"/>
      <c r="G140" s="242"/>
      <c r="H140" s="243">
        <f t="shared" si="4"/>
        <v>0</v>
      </c>
      <c r="I140" s="244"/>
      <c r="J140" s="238" t="s">
        <v>379</v>
      </c>
      <c r="L140" s="236"/>
    </row>
    <row r="141" spans="1:12">
      <c r="A141" s="241"/>
      <c r="B141" s="245"/>
      <c r="C141" s="239"/>
      <c r="D141" s="239"/>
      <c r="E141" s="242"/>
      <c r="F141" s="242"/>
      <c r="G141" s="242"/>
      <c r="H141" s="243">
        <f t="shared" si="4"/>
        <v>0</v>
      </c>
      <c r="I141" s="244"/>
      <c r="J141" s="238" t="s">
        <v>379</v>
      </c>
      <c r="L141" s="236"/>
    </row>
    <row r="142" spans="1:12">
      <c r="A142" s="241"/>
      <c r="B142" s="245"/>
      <c r="C142" s="239"/>
      <c r="D142" s="239"/>
      <c r="E142" s="242"/>
      <c r="F142" s="242"/>
      <c r="G142" s="242"/>
      <c r="H142" s="243">
        <f t="shared" si="4"/>
        <v>0</v>
      </c>
      <c r="I142" s="244"/>
      <c r="J142" s="238" t="s">
        <v>379</v>
      </c>
      <c r="L142" s="236"/>
    </row>
    <row r="143" spans="1:12">
      <c r="A143" s="241"/>
      <c r="B143" s="245"/>
      <c r="C143" s="239"/>
      <c r="D143" s="239"/>
      <c r="E143" s="242"/>
      <c r="F143" s="242"/>
      <c r="G143" s="242"/>
      <c r="H143" s="243">
        <f t="shared" si="4"/>
        <v>0</v>
      </c>
      <c r="I143" s="244"/>
      <c r="J143" s="238" t="s">
        <v>379</v>
      </c>
      <c r="L143" s="236"/>
    </row>
    <row r="144" spans="1:12">
      <c r="A144" s="241"/>
      <c r="B144" s="245"/>
      <c r="C144" s="239"/>
      <c r="D144" s="239"/>
      <c r="E144" s="242"/>
      <c r="F144" s="242"/>
      <c r="G144" s="242"/>
      <c r="H144" s="243">
        <f t="shared" si="4"/>
        <v>0</v>
      </c>
      <c r="I144" s="244"/>
      <c r="J144" s="238" t="s">
        <v>379</v>
      </c>
      <c r="L144" s="236"/>
    </row>
    <row r="145" spans="1:12">
      <c r="A145" s="241"/>
      <c r="B145" s="245"/>
      <c r="C145" s="239"/>
      <c r="D145" s="239"/>
      <c r="E145" s="242"/>
      <c r="F145" s="242"/>
      <c r="G145" s="242"/>
      <c r="H145" s="243">
        <f t="shared" si="4"/>
        <v>0</v>
      </c>
      <c r="I145" s="244"/>
      <c r="J145" s="238" t="s">
        <v>379</v>
      </c>
      <c r="L145" s="236"/>
    </row>
    <row r="146" spans="1:12">
      <c r="A146" s="241"/>
      <c r="B146" s="245"/>
      <c r="C146" s="239"/>
      <c r="D146" s="239"/>
      <c r="E146" s="242"/>
      <c r="F146" s="242"/>
      <c r="G146" s="242"/>
      <c r="H146" s="243">
        <f t="shared" si="4"/>
        <v>0</v>
      </c>
      <c r="I146" s="244"/>
      <c r="J146" s="238" t="s">
        <v>379</v>
      </c>
      <c r="L146" s="236"/>
    </row>
    <row r="147" spans="1:12">
      <c r="A147" s="241"/>
      <c r="B147" s="245"/>
      <c r="C147" s="239"/>
      <c r="D147" s="239"/>
      <c r="E147" s="242"/>
      <c r="F147" s="242"/>
      <c r="G147" s="242"/>
      <c r="H147" s="243">
        <f t="shared" si="4"/>
        <v>0</v>
      </c>
      <c r="I147" s="244"/>
      <c r="J147" s="238" t="s">
        <v>379</v>
      </c>
      <c r="L147" s="236"/>
    </row>
    <row r="148" spans="1:12">
      <c r="A148" s="241"/>
      <c r="B148" s="245"/>
      <c r="C148" s="239"/>
      <c r="D148" s="239"/>
      <c r="E148" s="242"/>
      <c r="F148" s="242"/>
      <c r="G148" s="242"/>
      <c r="H148" s="243">
        <f t="shared" si="4"/>
        <v>0</v>
      </c>
      <c r="I148" s="244"/>
      <c r="J148" s="238" t="s">
        <v>379</v>
      </c>
      <c r="L148" s="236"/>
    </row>
    <row r="149" spans="1:12">
      <c r="A149" s="241"/>
      <c r="B149" s="245"/>
      <c r="C149" s="239"/>
      <c r="D149" s="239"/>
      <c r="E149" s="242"/>
      <c r="F149" s="242"/>
      <c r="G149" s="242"/>
      <c r="H149" s="243">
        <f t="shared" si="4"/>
        <v>0</v>
      </c>
      <c r="I149" s="244"/>
      <c r="J149" s="238" t="s">
        <v>379</v>
      </c>
      <c r="L149" s="236"/>
    </row>
    <row r="150" spans="1:12">
      <c r="A150" s="241"/>
      <c r="B150" s="245"/>
      <c r="C150" s="239"/>
      <c r="D150" s="239"/>
      <c r="E150" s="242"/>
      <c r="F150" s="242"/>
      <c r="G150" s="242"/>
      <c r="H150" s="243">
        <f t="shared" si="4"/>
        <v>0</v>
      </c>
      <c r="I150" s="244"/>
      <c r="J150" s="238" t="s">
        <v>379</v>
      </c>
      <c r="L150" s="236"/>
    </row>
    <row r="151" spans="1:12">
      <c r="A151" s="241"/>
      <c r="B151" s="245"/>
      <c r="C151" s="239"/>
      <c r="D151" s="239"/>
      <c r="E151" s="242"/>
      <c r="F151" s="242"/>
      <c r="G151" s="242"/>
      <c r="H151" s="243">
        <f t="shared" si="4"/>
        <v>0</v>
      </c>
      <c r="I151" s="244"/>
      <c r="J151" s="238" t="s">
        <v>379</v>
      </c>
      <c r="L151" s="236"/>
    </row>
    <row r="152" spans="1:12">
      <c r="A152" s="241"/>
      <c r="B152" s="245"/>
      <c r="C152" s="239"/>
      <c r="D152" s="239"/>
      <c r="E152" s="242"/>
      <c r="F152" s="242"/>
      <c r="G152" s="242"/>
      <c r="H152" s="243">
        <f t="shared" si="4"/>
        <v>0</v>
      </c>
      <c r="I152" s="244"/>
      <c r="J152" s="238" t="s">
        <v>379</v>
      </c>
      <c r="L152" s="236"/>
    </row>
    <row r="153" spans="1:12">
      <c r="A153" s="241"/>
      <c r="B153" s="245"/>
      <c r="C153" s="239"/>
      <c r="D153" s="239"/>
      <c r="E153" s="242"/>
      <c r="F153" s="242"/>
      <c r="G153" s="242"/>
      <c r="H153" s="243">
        <f t="shared" si="4"/>
        <v>0</v>
      </c>
      <c r="I153" s="244"/>
      <c r="J153" s="238" t="s">
        <v>379</v>
      </c>
      <c r="L153" s="236"/>
    </row>
    <row r="154" spans="1:12">
      <c r="A154" s="241"/>
      <c r="B154" s="245"/>
      <c r="C154" s="239"/>
      <c r="D154" s="239"/>
      <c r="E154" s="242"/>
      <c r="F154" s="242"/>
      <c r="G154" s="242"/>
      <c r="H154" s="243">
        <f t="shared" si="4"/>
        <v>0</v>
      </c>
      <c r="I154" s="244"/>
      <c r="J154" s="238" t="s">
        <v>379</v>
      </c>
      <c r="L154" s="236"/>
    </row>
    <row r="155" spans="1:12">
      <c r="A155" s="241"/>
      <c r="B155" s="245"/>
      <c r="C155" s="239"/>
      <c r="D155" s="239"/>
      <c r="E155" s="242"/>
      <c r="F155" s="242"/>
      <c r="G155" s="242"/>
      <c r="H155" s="243">
        <f t="shared" si="4"/>
        <v>0</v>
      </c>
      <c r="I155" s="244"/>
      <c r="J155" s="238" t="s">
        <v>379</v>
      </c>
      <c r="L155" s="236"/>
    </row>
    <row r="156" spans="1:12">
      <c r="A156" s="241"/>
      <c r="B156" s="245"/>
      <c r="C156" s="239"/>
      <c r="D156" s="239"/>
      <c r="E156" s="242"/>
      <c r="F156" s="242"/>
      <c r="G156" s="242"/>
      <c r="H156" s="243">
        <f t="shared" si="4"/>
        <v>0</v>
      </c>
      <c r="I156" s="244"/>
      <c r="J156" s="238" t="s">
        <v>379</v>
      </c>
      <c r="L156" s="236"/>
    </row>
    <row r="157" spans="1:12">
      <c r="A157" s="241"/>
      <c r="B157" s="245"/>
      <c r="C157" s="239"/>
      <c r="D157" s="239"/>
      <c r="E157" s="242"/>
      <c r="F157" s="242"/>
      <c r="G157" s="242"/>
      <c r="H157" s="243">
        <f t="shared" si="4"/>
        <v>0</v>
      </c>
      <c r="I157" s="244"/>
      <c r="J157" s="238" t="s">
        <v>379</v>
      </c>
      <c r="L157" s="236"/>
    </row>
    <row r="158" spans="1:12">
      <c r="A158" s="241"/>
      <c r="B158" s="245"/>
      <c r="C158" s="239"/>
      <c r="D158" s="239"/>
      <c r="E158" s="242"/>
      <c r="F158" s="242"/>
      <c r="G158" s="242"/>
      <c r="H158" s="243">
        <f t="shared" si="4"/>
        <v>0</v>
      </c>
      <c r="I158" s="244"/>
      <c r="J158" s="238" t="s">
        <v>379</v>
      </c>
      <c r="L158" s="236"/>
    </row>
    <row r="159" spans="1:12">
      <c r="A159" s="241"/>
      <c r="B159" s="245"/>
      <c r="C159" s="239"/>
      <c r="D159" s="239"/>
      <c r="E159" s="242"/>
      <c r="F159" s="242"/>
      <c r="G159" s="242"/>
      <c r="H159" s="243">
        <f t="shared" si="4"/>
        <v>0</v>
      </c>
      <c r="I159" s="244"/>
      <c r="J159" s="238" t="s">
        <v>379</v>
      </c>
      <c r="L159" s="236"/>
    </row>
    <row r="160" spans="1:12">
      <c r="A160" s="241"/>
      <c r="B160" s="245"/>
      <c r="C160" s="239"/>
      <c r="D160" s="239"/>
      <c r="E160" s="242"/>
      <c r="F160" s="242"/>
      <c r="G160" s="242"/>
      <c r="H160" s="243">
        <f t="shared" si="4"/>
        <v>0</v>
      </c>
      <c r="I160" s="244"/>
      <c r="J160" s="238" t="s">
        <v>379</v>
      </c>
      <c r="L160" s="236"/>
    </row>
    <row r="161" spans="1:12">
      <c r="A161" s="241"/>
      <c r="B161" s="245"/>
      <c r="C161" s="239"/>
      <c r="D161" s="239"/>
      <c r="E161" s="242"/>
      <c r="F161" s="242"/>
      <c r="G161" s="242"/>
      <c r="H161" s="243">
        <f t="shared" si="4"/>
        <v>0</v>
      </c>
      <c r="I161" s="244"/>
      <c r="J161" s="238" t="s">
        <v>379</v>
      </c>
      <c r="L161" s="236"/>
    </row>
    <row r="162" spans="1:12">
      <c r="A162" s="241"/>
      <c r="B162" s="245"/>
      <c r="C162" s="239"/>
      <c r="D162" s="239"/>
      <c r="E162" s="242"/>
      <c r="F162" s="242"/>
      <c r="G162" s="242"/>
      <c r="H162" s="243">
        <f t="shared" si="4"/>
        <v>0</v>
      </c>
      <c r="I162" s="244"/>
      <c r="J162" s="238" t="s">
        <v>379</v>
      </c>
      <c r="L162" s="236"/>
    </row>
    <row r="163" spans="1:12">
      <c r="A163" s="241"/>
      <c r="B163" s="245"/>
      <c r="C163" s="239"/>
      <c r="D163" s="239"/>
      <c r="E163" s="242"/>
      <c r="F163" s="242"/>
      <c r="G163" s="242"/>
      <c r="H163" s="243">
        <f t="shared" si="4"/>
        <v>0</v>
      </c>
      <c r="I163" s="244"/>
      <c r="J163" s="238" t="s">
        <v>379</v>
      </c>
      <c r="L163" s="236"/>
    </row>
    <row r="164" spans="1:12">
      <c r="A164" s="241"/>
      <c r="B164" s="245"/>
      <c r="C164" s="239"/>
      <c r="D164" s="239"/>
      <c r="E164" s="242"/>
      <c r="F164" s="242"/>
      <c r="G164" s="242"/>
      <c r="H164" s="243">
        <f t="shared" si="4"/>
        <v>0</v>
      </c>
      <c r="I164" s="244"/>
      <c r="J164" s="238" t="s">
        <v>379</v>
      </c>
      <c r="L164" s="236"/>
    </row>
    <row r="165" spans="1:12">
      <c r="A165" s="241"/>
      <c r="B165" s="245"/>
      <c r="C165" s="239"/>
      <c r="D165" s="239"/>
      <c r="E165" s="242"/>
      <c r="F165" s="242"/>
      <c r="G165" s="242"/>
      <c r="H165" s="243">
        <f t="shared" si="4"/>
        <v>0</v>
      </c>
      <c r="I165" s="244"/>
      <c r="J165" s="238" t="s">
        <v>379</v>
      </c>
      <c r="L165" s="236"/>
    </row>
    <row r="166" spans="1:12">
      <c r="A166" s="241"/>
      <c r="B166" s="245"/>
      <c r="C166" s="239"/>
      <c r="D166" s="239"/>
      <c r="E166" s="242"/>
      <c r="F166" s="242"/>
      <c r="G166" s="242"/>
      <c r="H166" s="243">
        <f t="shared" si="4"/>
        <v>0</v>
      </c>
      <c r="I166" s="244"/>
      <c r="J166" s="238" t="s">
        <v>379</v>
      </c>
      <c r="L166" s="236"/>
    </row>
    <row r="167" spans="1:12">
      <c r="A167" s="241"/>
      <c r="B167" s="245"/>
      <c r="C167" s="239"/>
      <c r="D167" s="239"/>
      <c r="E167" s="242"/>
      <c r="F167" s="242"/>
      <c r="G167" s="242"/>
      <c r="H167" s="243">
        <f t="shared" si="4"/>
        <v>0</v>
      </c>
      <c r="I167" s="244"/>
      <c r="J167" s="238" t="s">
        <v>379</v>
      </c>
      <c r="L167" s="236"/>
    </row>
    <row r="168" spans="1:12">
      <c r="A168" s="241"/>
      <c r="B168" s="245"/>
      <c r="C168" s="239"/>
      <c r="D168" s="239"/>
      <c r="E168" s="242"/>
      <c r="F168" s="242"/>
      <c r="G168" s="242"/>
      <c r="H168" s="243">
        <f t="shared" si="4"/>
        <v>0</v>
      </c>
      <c r="I168" s="244"/>
      <c r="J168" s="238" t="s">
        <v>379</v>
      </c>
      <c r="L168" s="236"/>
    </row>
    <row r="169" spans="1:12">
      <c r="A169" s="241"/>
      <c r="B169" s="245"/>
      <c r="C169" s="239"/>
      <c r="D169" s="239"/>
      <c r="E169" s="242"/>
      <c r="F169" s="242"/>
      <c r="G169" s="242"/>
      <c r="H169" s="243">
        <f t="shared" si="4"/>
        <v>0</v>
      </c>
      <c r="I169" s="244"/>
      <c r="J169" s="238" t="s">
        <v>379</v>
      </c>
      <c r="L169" s="236"/>
    </row>
    <row r="170" spans="1:12">
      <c r="A170" s="241"/>
      <c r="B170" s="245"/>
      <c r="C170" s="239"/>
      <c r="D170" s="239"/>
      <c r="E170" s="242"/>
      <c r="F170" s="242"/>
      <c r="G170" s="242"/>
      <c r="H170" s="243">
        <f t="shared" si="4"/>
        <v>0</v>
      </c>
      <c r="I170" s="244"/>
      <c r="J170" s="238" t="s">
        <v>379</v>
      </c>
      <c r="L170" s="236"/>
    </row>
    <row r="171" spans="1:12">
      <c r="A171" s="241"/>
      <c r="B171" s="245"/>
      <c r="C171" s="239"/>
      <c r="D171" s="239"/>
      <c r="E171" s="242"/>
      <c r="F171" s="242"/>
      <c r="G171" s="242"/>
      <c r="H171" s="243">
        <f t="shared" si="4"/>
        <v>0</v>
      </c>
      <c r="I171" s="244"/>
      <c r="J171" s="238" t="s">
        <v>379</v>
      </c>
      <c r="L171" s="236"/>
    </row>
    <row r="172" spans="1:12">
      <c r="A172" s="241"/>
      <c r="B172" s="245"/>
      <c r="C172" s="239"/>
      <c r="D172" s="239"/>
      <c r="E172" s="242"/>
      <c r="F172" s="242"/>
      <c r="G172" s="242"/>
      <c r="H172" s="243">
        <f t="shared" si="4"/>
        <v>0</v>
      </c>
      <c r="I172" s="244"/>
      <c r="J172" s="238" t="s">
        <v>379</v>
      </c>
      <c r="L172" s="236"/>
    </row>
    <row r="173" spans="1:12">
      <c r="A173" s="241"/>
      <c r="B173" s="245"/>
      <c r="C173" s="239"/>
      <c r="D173" s="239"/>
      <c r="E173" s="242"/>
      <c r="F173" s="242"/>
      <c r="G173" s="242"/>
      <c r="H173" s="243">
        <f t="shared" si="4"/>
        <v>0</v>
      </c>
      <c r="I173" s="244"/>
      <c r="J173" s="238" t="s">
        <v>379</v>
      </c>
      <c r="L173" s="236"/>
    </row>
    <row r="174" spans="1:12">
      <c r="A174" s="241"/>
      <c r="B174" s="245"/>
      <c r="C174" s="239"/>
      <c r="D174" s="239"/>
      <c r="E174" s="242"/>
      <c r="F174" s="242"/>
      <c r="G174" s="242"/>
      <c r="H174" s="243">
        <f t="shared" si="4"/>
        <v>0</v>
      </c>
      <c r="I174" s="244"/>
      <c r="J174" s="238" t="s">
        <v>379</v>
      </c>
      <c r="L174" s="236"/>
    </row>
    <row r="175" spans="1:12">
      <c r="A175" s="241"/>
      <c r="B175" s="245"/>
      <c r="C175" s="239"/>
      <c r="D175" s="239"/>
      <c r="E175" s="242"/>
      <c r="F175" s="242"/>
      <c r="G175" s="242"/>
      <c r="H175" s="243">
        <f t="shared" si="4"/>
        <v>0</v>
      </c>
      <c r="I175" s="244"/>
      <c r="J175" s="238" t="s">
        <v>379</v>
      </c>
      <c r="L175" s="236"/>
    </row>
    <row r="176" spans="1:12">
      <c r="A176" s="241"/>
      <c r="B176" s="245"/>
      <c r="C176" s="239"/>
      <c r="D176" s="239"/>
      <c r="E176" s="242"/>
      <c r="F176" s="242"/>
      <c r="G176" s="242"/>
      <c r="H176" s="243">
        <f t="shared" si="4"/>
        <v>0</v>
      </c>
      <c r="I176" s="244"/>
      <c r="J176" s="238" t="s">
        <v>379</v>
      </c>
      <c r="L176" s="236"/>
    </row>
    <row r="177" spans="1:12">
      <c r="A177" s="241"/>
      <c r="B177" s="245"/>
      <c r="C177" s="239"/>
      <c r="D177" s="239"/>
      <c r="E177" s="242"/>
      <c r="F177" s="242"/>
      <c r="G177" s="242"/>
      <c r="H177" s="243">
        <f t="shared" si="4"/>
        <v>0</v>
      </c>
      <c r="I177" s="244"/>
      <c r="J177" s="238" t="s">
        <v>379</v>
      </c>
      <c r="L177" s="236"/>
    </row>
    <row r="178" spans="1:12">
      <c r="A178" s="241"/>
      <c r="B178" s="245"/>
      <c r="C178" s="239"/>
      <c r="D178" s="239"/>
      <c r="E178" s="242"/>
      <c r="F178" s="242"/>
      <c r="G178" s="242"/>
      <c r="H178" s="243">
        <f t="shared" si="4"/>
        <v>0</v>
      </c>
      <c r="I178" s="244"/>
      <c r="J178" s="238" t="s">
        <v>379</v>
      </c>
      <c r="L178" s="236"/>
    </row>
    <row r="179" spans="1:12">
      <c r="A179" s="241"/>
      <c r="B179" s="245"/>
      <c r="C179" s="239"/>
      <c r="D179" s="239"/>
      <c r="E179" s="242"/>
      <c r="F179" s="242"/>
      <c r="G179" s="242"/>
      <c r="H179" s="243">
        <f t="shared" si="4"/>
        <v>0</v>
      </c>
      <c r="I179" s="244"/>
      <c r="J179" s="238" t="s">
        <v>379</v>
      </c>
      <c r="L179" s="236"/>
    </row>
    <row r="180" spans="1:12">
      <c r="A180" s="241"/>
      <c r="B180" s="245"/>
      <c r="C180" s="239"/>
      <c r="D180" s="239"/>
      <c r="E180" s="242"/>
      <c r="F180" s="242"/>
      <c r="G180" s="242"/>
      <c r="H180" s="243">
        <f t="shared" si="4"/>
        <v>0</v>
      </c>
      <c r="I180" s="244"/>
      <c r="J180" s="238" t="s">
        <v>379</v>
      </c>
      <c r="L180" s="236"/>
    </row>
    <row r="181" spans="1:12">
      <c r="A181" s="241"/>
      <c r="B181" s="245"/>
      <c r="C181" s="239"/>
      <c r="D181" s="239"/>
      <c r="E181" s="242"/>
      <c r="F181" s="242"/>
      <c r="G181" s="242"/>
      <c r="H181" s="243">
        <f t="shared" si="4"/>
        <v>0</v>
      </c>
      <c r="I181" s="244"/>
      <c r="J181" s="238" t="s">
        <v>379</v>
      </c>
      <c r="L181" s="236"/>
    </row>
    <row r="182" spans="1:12">
      <c r="A182" s="241"/>
      <c r="B182" s="245"/>
      <c r="C182" s="239"/>
      <c r="D182" s="239"/>
      <c r="E182" s="242"/>
      <c r="F182" s="242"/>
      <c r="G182" s="242"/>
      <c r="H182" s="243">
        <f t="shared" si="4"/>
        <v>0</v>
      </c>
      <c r="I182" s="244"/>
      <c r="J182" s="238" t="s">
        <v>379</v>
      </c>
      <c r="L182" s="236"/>
    </row>
    <row r="183" spans="1:12">
      <c r="A183" s="241"/>
      <c r="B183" s="245"/>
      <c r="C183" s="239"/>
      <c r="D183" s="239"/>
      <c r="E183" s="242"/>
      <c r="F183" s="242"/>
      <c r="G183" s="242"/>
      <c r="H183" s="243">
        <f t="shared" si="4"/>
        <v>0</v>
      </c>
      <c r="I183" s="244"/>
      <c r="J183" s="238" t="s">
        <v>379</v>
      </c>
      <c r="L183" s="236"/>
    </row>
    <row r="184" spans="1:12">
      <c r="A184" s="241"/>
      <c r="B184" s="245"/>
      <c r="C184" s="239"/>
      <c r="D184" s="239"/>
      <c r="E184" s="242"/>
      <c r="F184" s="242"/>
      <c r="G184" s="242"/>
      <c r="H184" s="243">
        <f t="shared" si="4"/>
        <v>0</v>
      </c>
      <c r="I184" s="244"/>
      <c r="J184" s="238" t="s">
        <v>379</v>
      </c>
      <c r="L184" s="236"/>
    </row>
    <row r="185" spans="1:12">
      <c r="A185" s="241"/>
      <c r="B185" s="245"/>
      <c r="C185" s="239"/>
      <c r="D185" s="239"/>
      <c r="E185" s="242"/>
      <c r="F185" s="242"/>
      <c r="G185" s="242"/>
      <c r="H185" s="243">
        <f t="shared" si="4"/>
        <v>0</v>
      </c>
      <c r="I185" s="244"/>
      <c r="J185" s="238" t="s">
        <v>379</v>
      </c>
      <c r="L185" s="236"/>
    </row>
    <row r="186" spans="1:12">
      <c r="A186" s="241"/>
      <c r="B186" s="245"/>
      <c r="C186" s="239"/>
      <c r="D186" s="239"/>
      <c r="E186" s="242"/>
      <c r="F186" s="242"/>
      <c r="G186" s="242"/>
      <c r="H186" s="243">
        <f t="shared" si="4"/>
        <v>0</v>
      </c>
      <c r="I186" s="244"/>
      <c r="J186" s="238" t="s">
        <v>379</v>
      </c>
      <c r="L186" s="236"/>
    </row>
    <row r="187" spans="1:12">
      <c r="A187" s="241"/>
      <c r="B187" s="245"/>
      <c r="C187" s="239"/>
      <c r="D187" s="239"/>
      <c r="E187" s="242"/>
      <c r="F187" s="242"/>
      <c r="G187" s="242"/>
      <c r="H187" s="243">
        <f t="shared" si="4"/>
        <v>0</v>
      </c>
      <c r="I187" s="244"/>
      <c r="J187" s="238" t="s">
        <v>379</v>
      </c>
      <c r="L187" s="236"/>
    </row>
    <row r="188" spans="1:12">
      <c r="A188" s="241"/>
      <c r="B188" s="245"/>
      <c r="C188" s="239"/>
      <c r="D188" s="239"/>
      <c r="E188" s="242"/>
      <c r="F188" s="242"/>
      <c r="G188" s="242"/>
      <c r="H188" s="243">
        <f t="shared" si="4"/>
        <v>0</v>
      </c>
      <c r="I188" s="244"/>
      <c r="J188" s="238" t="s">
        <v>379</v>
      </c>
      <c r="L188" s="236"/>
    </row>
    <row r="189" spans="1:12">
      <c r="A189" s="241"/>
      <c r="B189" s="245"/>
      <c r="C189" s="239"/>
      <c r="D189" s="239"/>
      <c r="E189" s="242"/>
      <c r="F189" s="242"/>
      <c r="G189" s="242"/>
      <c r="H189" s="243">
        <f t="shared" si="4"/>
        <v>0</v>
      </c>
      <c r="I189" s="244"/>
      <c r="J189" s="238" t="s">
        <v>379</v>
      </c>
      <c r="L189" s="236"/>
    </row>
    <row r="190" spans="1:12">
      <c r="A190" s="241"/>
      <c r="B190" s="245"/>
      <c r="C190" s="239"/>
      <c r="D190" s="239"/>
      <c r="E190" s="242"/>
      <c r="F190" s="242"/>
      <c r="G190" s="242"/>
      <c r="H190" s="243">
        <f t="shared" si="4"/>
        <v>0</v>
      </c>
      <c r="I190" s="244"/>
      <c r="J190" s="238" t="s">
        <v>379</v>
      </c>
      <c r="L190" s="236"/>
    </row>
    <row r="191" spans="1:12">
      <c r="A191" s="241"/>
      <c r="B191" s="245"/>
      <c r="C191" s="239"/>
      <c r="D191" s="239"/>
      <c r="E191" s="242"/>
      <c r="F191" s="242"/>
      <c r="G191" s="242"/>
      <c r="H191" s="243">
        <f t="shared" si="4"/>
        <v>0</v>
      </c>
      <c r="I191" s="244"/>
      <c r="J191" s="238" t="s">
        <v>379</v>
      </c>
      <c r="L191" s="236"/>
    </row>
    <row r="192" spans="1:12">
      <c r="A192" s="241"/>
      <c r="B192" s="245"/>
      <c r="C192" s="239"/>
      <c r="D192" s="239"/>
      <c r="E192" s="242"/>
      <c r="F192" s="242"/>
      <c r="G192" s="242"/>
      <c r="H192" s="243">
        <f t="shared" si="4"/>
        <v>0</v>
      </c>
      <c r="I192" s="244"/>
      <c r="J192" s="238" t="s">
        <v>379</v>
      </c>
      <c r="L192" s="236"/>
    </row>
    <row r="193" spans="1:12">
      <c r="A193" s="241"/>
      <c r="B193" s="245"/>
      <c r="C193" s="239"/>
      <c r="D193" s="239"/>
      <c r="E193" s="242"/>
      <c r="F193" s="242"/>
      <c r="G193" s="242"/>
      <c r="H193" s="243">
        <f t="shared" si="4"/>
        <v>0</v>
      </c>
      <c r="I193" s="244"/>
      <c r="J193" s="238" t="s">
        <v>379</v>
      </c>
      <c r="L193" s="236"/>
    </row>
    <row r="194" spans="1:12">
      <c r="A194" s="241"/>
      <c r="B194" s="245"/>
      <c r="C194" s="239"/>
      <c r="D194" s="239"/>
      <c r="E194" s="242"/>
      <c r="F194" s="242"/>
      <c r="G194" s="242"/>
      <c r="H194" s="243">
        <f t="shared" si="4"/>
        <v>0</v>
      </c>
      <c r="I194" s="244"/>
      <c r="J194" s="238" t="s">
        <v>379</v>
      </c>
      <c r="L194" s="236"/>
    </row>
    <row r="195" spans="1:12">
      <c r="A195" s="241"/>
      <c r="B195" s="245"/>
      <c r="C195" s="239"/>
      <c r="D195" s="239"/>
      <c r="E195" s="242"/>
      <c r="F195" s="242"/>
      <c r="G195" s="242"/>
      <c r="H195" s="243">
        <f t="shared" si="4"/>
        <v>0</v>
      </c>
      <c r="I195" s="244"/>
      <c r="J195" s="238" t="s">
        <v>379</v>
      </c>
      <c r="L195" s="236"/>
    </row>
    <row r="196" spans="1:12">
      <c r="A196" s="241"/>
      <c r="B196" s="245"/>
      <c r="C196" s="239"/>
      <c r="D196" s="239"/>
      <c r="E196" s="242"/>
      <c r="F196" s="242"/>
      <c r="G196" s="242"/>
      <c r="H196" s="243">
        <f t="shared" si="4"/>
        <v>0</v>
      </c>
      <c r="I196" s="244"/>
      <c r="J196" s="238" t="s">
        <v>379</v>
      </c>
      <c r="L196" s="236"/>
    </row>
    <row r="197" spans="1:12">
      <c r="A197" s="241"/>
      <c r="B197" s="245"/>
      <c r="C197" s="239"/>
      <c r="D197" s="239"/>
      <c r="E197" s="242"/>
      <c r="F197" s="242"/>
      <c r="G197" s="242"/>
      <c r="H197" s="243">
        <f t="shared" si="4"/>
        <v>0</v>
      </c>
      <c r="I197" s="244"/>
      <c r="J197" s="238" t="s">
        <v>379</v>
      </c>
      <c r="L197" s="236"/>
    </row>
    <row r="198" spans="1:12">
      <c r="A198" s="241"/>
      <c r="B198" s="245"/>
      <c r="C198" s="239"/>
      <c r="D198" s="239"/>
      <c r="E198" s="242"/>
      <c r="F198" s="242"/>
      <c r="G198" s="242"/>
      <c r="H198" s="243">
        <f t="shared" si="4"/>
        <v>0</v>
      </c>
      <c r="I198" s="244"/>
      <c r="J198" s="238" t="s">
        <v>379</v>
      </c>
      <c r="L198" s="236"/>
    </row>
    <row r="199" spans="1:12">
      <c r="A199" s="241"/>
      <c r="B199" s="245"/>
      <c r="C199" s="239"/>
      <c r="D199" s="239"/>
      <c r="E199" s="242"/>
      <c r="F199" s="242"/>
      <c r="G199" s="242"/>
      <c r="H199" s="243">
        <f t="shared" si="4"/>
        <v>0</v>
      </c>
      <c r="I199" s="244"/>
      <c r="J199" s="238" t="s">
        <v>379</v>
      </c>
      <c r="L199" s="236"/>
    </row>
    <row r="200" spans="1:12">
      <c r="A200" s="241"/>
      <c r="B200" s="245"/>
      <c r="C200" s="239"/>
      <c r="D200" s="239"/>
      <c r="E200" s="242"/>
      <c r="F200" s="242"/>
      <c r="G200" s="242"/>
      <c r="H200" s="243">
        <f t="shared" si="4"/>
        <v>0</v>
      </c>
      <c r="I200" s="244"/>
      <c r="J200" s="238" t="s">
        <v>379</v>
      </c>
      <c r="L200" s="236"/>
    </row>
    <row r="201" spans="1:12">
      <c r="A201" s="241"/>
      <c r="B201" s="245"/>
      <c r="C201" s="239"/>
      <c r="D201" s="239"/>
      <c r="E201" s="242"/>
      <c r="F201" s="242"/>
      <c r="G201" s="242"/>
      <c r="H201" s="243">
        <f t="shared" si="4"/>
        <v>0</v>
      </c>
      <c r="I201" s="244"/>
      <c r="J201" s="238" t="s">
        <v>379</v>
      </c>
      <c r="L201" s="236"/>
    </row>
    <row r="202" spans="1:12">
      <c r="A202" s="241"/>
      <c r="B202" s="245"/>
      <c r="C202" s="239"/>
      <c r="D202" s="239"/>
      <c r="E202" s="242"/>
      <c r="F202" s="242"/>
      <c r="G202" s="242"/>
      <c r="H202" s="243">
        <f t="shared" si="4"/>
        <v>0</v>
      </c>
      <c r="I202" s="244"/>
      <c r="J202" s="238" t="s">
        <v>379</v>
      </c>
      <c r="L202" s="236"/>
    </row>
    <row r="203" spans="1:12">
      <c r="A203" s="241"/>
      <c r="B203" s="245"/>
      <c r="C203" s="239"/>
      <c r="D203" s="239"/>
      <c r="E203" s="242"/>
      <c r="F203" s="242"/>
      <c r="G203" s="242"/>
      <c r="H203" s="243">
        <f t="shared" ref="H203:H266" si="5">SUM(E203:G203)</f>
        <v>0</v>
      </c>
      <c r="I203" s="244"/>
      <c r="J203" s="238" t="s">
        <v>379</v>
      </c>
      <c r="L203" s="236"/>
    </row>
    <row r="204" spans="1:12">
      <c r="A204" s="241"/>
      <c r="B204" s="245"/>
      <c r="C204" s="239"/>
      <c r="D204" s="239"/>
      <c r="E204" s="242"/>
      <c r="F204" s="242"/>
      <c r="G204" s="242"/>
      <c r="H204" s="243">
        <f t="shared" si="5"/>
        <v>0</v>
      </c>
      <c r="I204" s="244"/>
      <c r="J204" s="238" t="s">
        <v>379</v>
      </c>
      <c r="L204" s="236"/>
    </row>
    <row r="205" spans="1:12">
      <c r="A205" s="241"/>
      <c r="B205" s="245"/>
      <c r="C205" s="239"/>
      <c r="D205" s="239"/>
      <c r="E205" s="242"/>
      <c r="F205" s="242"/>
      <c r="G205" s="242"/>
      <c r="H205" s="243">
        <f t="shared" si="5"/>
        <v>0</v>
      </c>
      <c r="I205" s="244"/>
      <c r="J205" s="238" t="s">
        <v>379</v>
      </c>
      <c r="L205" s="236"/>
    </row>
    <row r="206" spans="1:12">
      <c r="A206" s="241"/>
      <c r="B206" s="245"/>
      <c r="C206" s="239"/>
      <c r="D206" s="239"/>
      <c r="E206" s="242"/>
      <c r="F206" s="242"/>
      <c r="G206" s="242"/>
      <c r="H206" s="243">
        <f t="shared" si="5"/>
        <v>0</v>
      </c>
      <c r="I206" s="244"/>
      <c r="J206" s="238" t="s">
        <v>379</v>
      </c>
      <c r="L206" s="236"/>
    </row>
    <row r="207" spans="1:12">
      <c r="A207" s="241"/>
      <c r="B207" s="245"/>
      <c r="C207" s="239"/>
      <c r="D207" s="239"/>
      <c r="E207" s="242"/>
      <c r="F207" s="242"/>
      <c r="G207" s="242"/>
      <c r="H207" s="243">
        <f t="shared" si="5"/>
        <v>0</v>
      </c>
      <c r="I207" s="244"/>
      <c r="J207" s="238" t="s">
        <v>379</v>
      </c>
      <c r="L207" s="236"/>
    </row>
    <row r="208" spans="1:12">
      <c r="A208" s="241"/>
      <c r="B208" s="245"/>
      <c r="C208" s="239"/>
      <c r="D208" s="239"/>
      <c r="E208" s="242"/>
      <c r="F208" s="242"/>
      <c r="G208" s="242"/>
      <c r="H208" s="243">
        <f t="shared" si="5"/>
        <v>0</v>
      </c>
      <c r="I208" s="244"/>
      <c r="J208" s="238" t="s">
        <v>379</v>
      </c>
      <c r="L208" s="236"/>
    </row>
    <row r="209" spans="1:12">
      <c r="A209" s="241"/>
      <c r="B209" s="245"/>
      <c r="C209" s="239"/>
      <c r="D209" s="239"/>
      <c r="E209" s="242"/>
      <c r="F209" s="242"/>
      <c r="G209" s="242"/>
      <c r="H209" s="243">
        <f t="shared" si="5"/>
        <v>0</v>
      </c>
      <c r="I209" s="244"/>
      <c r="J209" s="238" t="s">
        <v>379</v>
      </c>
      <c r="L209" s="236"/>
    </row>
    <row r="210" spans="1:12">
      <c r="A210" s="241"/>
      <c r="B210" s="245"/>
      <c r="C210" s="239"/>
      <c r="D210" s="239"/>
      <c r="E210" s="242"/>
      <c r="F210" s="242"/>
      <c r="G210" s="242"/>
      <c r="H210" s="243">
        <f t="shared" si="5"/>
        <v>0</v>
      </c>
      <c r="I210" s="244"/>
      <c r="J210" s="238" t="s">
        <v>379</v>
      </c>
      <c r="L210" s="236"/>
    </row>
    <row r="211" spans="1:12">
      <c r="A211" s="241"/>
      <c r="B211" s="245"/>
      <c r="C211" s="239"/>
      <c r="D211" s="239"/>
      <c r="E211" s="242"/>
      <c r="F211" s="242"/>
      <c r="G211" s="242"/>
      <c r="H211" s="243">
        <f t="shared" si="5"/>
        <v>0</v>
      </c>
      <c r="I211" s="244"/>
      <c r="J211" s="238" t="s">
        <v>379</v>
      </c>
      <c r="L211" s="236"/>
    </row>
    <row r="212" spans="1:12">
      <c r="A212" s="241"/>
      <c r="B212" s="245"/>
      <c r="C212" s="239"/>
      <c r="D212" s="239"/>
      <c r="E212" s="242"/>
      <c r="F212" s="242"/>
      <c r="G212" s="242"/>
      <c r="H212" s="243">
        <f t="shared" si="5"/>
        <v>0</v>
      </c>
      <c r="I212" s="244"/>
      <c r="J212" s="238" t="s">
        <v>379</v>
      </c>
      <c r="L212" s="236"/>
    </row>
    <row r="213" spans="1:12">
      <c r="A213" s="241"/>
      <c r="B213" s="245"/>
      <c r="C213" s="239"/>
      <c r="D213" s="239"/>
      <c r="E213" s="242"/>
      <c r="F213" s="242"/>
      <c r="G213" s="242"/>
      <c r="H213" s="243">
        <f t="shared" si="5"/>
        <v>0</v>
      </c>
      <c r="I213" s="244"/>
      <c r="J213" s="238" t="s">
        <v>379</v>
      </c>
      <c r="L213" s="236"/>
    </row>
    <row r="214" spans="1:12">
      <c r="A214" s="241"/>
      <c r="B214" s="245"/>
      <c r="C214" s="239"/>
      <c r="D214" s="239"/>
      <c r="E214" s="242"/>
      <c r="F214" s="242"/>
      <c r="G214" s="242"/>
      <c r="H214" s="243">
        <f t="shared" si="5"/>
        <v>0</v>
      </c>
      <c r="I214" s="244"/>
      <c r="J214" s="238" t="s">
        <v>379</v>
      </c>
      <c r="L214" s="236"/>
    </row>
    <row r="215" spans="1:12">
      <c r="A215" s="241"/>
      <c r="B215" s="245"/>
      <c r="C215" s="239"/>
      <c r="D215" s="239"/>
      <c r="E215" s="242"/>
      <c r="F215" s="242"/>
      <c r="G215" s="242"/>
      <c r="H215" s="243">
        <f t="shared" si="5"/>
        <v>0</v>
      </c>
      <c r="I215" s="244"/>
      <c r="J215" s="238" t="s">
        <v>379</v>
      </c>
      <c r="L215" s="236"/>
    </row>
    <row r="216" spans="1:12">
      <c r="A216" s="241"/>
      <c r="B216" s="245"/>
      <c r="C216" s="239"/>
      <c r="D216" s="239"/>
      <c r="E216" s="242"/>
      <c r="F216" s="242"/>
      <c r="G216" s="242"/>
      <c r="H216" s="243">
        <f t="shared" si="5"/>
        <v>0</v>
      </c>
      <c r="I216" s="244"/>
      <c r="J216" s="238" t="s">
        <v>379</v>
      </c>
      <c r="L216" s="236"/>
    </row>
    <row r="217" spans="1:12">
      <c r="A217" s="241"/>
      <c r="B217" s="245"/>
      <c r="C217" s="239"/>
      <c r="D217" s="239"/>
      <c r="E217" s="242"/>
      <c r="F217" s="242"/>
      <c r="G217" s="242"/>
      <c r="H217" s="243">
        <f t="shared" si="5"/>
        <v>0</v>
      </c>
      <c r="I217" s="244"/>
      <c r="J217" s="238" t="s">
        <v>379</v>
      </c>
      <c r="L217" s="236"/>
    </row>
    <row r="218" spans="1:12">
      <c r="A218" s="241"/>
      <c r="B218" s="245"/>
      <c r="C218" s="239"/>
      <c r="D218" s="239"/>
      <c r="E218" s="242"/>
      <c r="F218" s="242"/>
      <c r="G218" s="242"/>
      <c r="H218" s="243">
        <f t="shared" si="5"/>
        <v>0</v>
      </c>
      <c r="I218" s="244"/>
      <c r="J218" s="238" t="s">
        <v>379</v>
      </c>
      <c r="L218" s="236"/>
    </row>
    <row r="219" spans="1:12">
      <c r="A219" s="241"/>
      <c r="B219" s="245"/>
      <c r="C219" s="239"/>
      <c r="D219" s="239"/>
      <c r="E219" s="242"/>
      <c r="F219" s="242"/>
      <c r="G219" s="242"/>
      <c r="H219" s="243">
        <f t="shared" si="5"/>
        <v>0</v>
      </c>
      <c r="I219" s="244"/>
      <c r="J219" s="238" t="s">
        <v>379</v>
      </c>
      <c r="L219" s="236"/>
    </row>
    <row r="220" spans="1:12">
      <c r="A220" s="241"/>
      <c r="B220" s="245"/>
      <c r="C220" s="239"/>
      <c r="D220" s="239"/>
      <c r="E220" s="242"/>
      <c r="F220" s="242"/>
      <c r="G220" s="242"/>
      <c r="H220" s="243">
        <f t="shared" si="5"/>
        <v>0</v>
      </c>
      <c r="I220" s="244"/>
      <c r="J220" s="238" t="s">
        <v>379</v>
      </c>
      <c r="L220" s="236"/>
    </row>
    <row r="221" spans="1:12">
      <c r="A221" s="241"/>
      <c r="B221" s="245"/>
      <c r="C221" s="239"/>
      <c r="D221" s="239"/>
      <c r="E221" s="242"/>
      <c r="F221" s="242"/>
      <c r="G221" s="242"/>
      <c r="H221" s="243">
        <f t="shared" si="5"/>
        <v>0</v>
      </c>
      <c r="I221" s="244"/>
      <c r="J221" s="238" t="s">
        <v>379</v>
      </c>
      <c r="L221" s="236"/>
    </row>
    <row r="222" spans="1:12">
      <c r="A222" s="241"/>
      <c r="B222" s="245"/>
      <c r="C222" s="239"/>
      <c r="D222" s="239"/>
      <c r="E222" s="242"/>
      <c r="F222" s="242"/>
      <c r="G222" s="242"/>
      <c r="H222" s="243">
        <f t="shared" si="5"/>
        <v>0</v>
      </c>
      <c r="I222" s="244"/>
      <c r="J222" s="238" t="s">
        <v>379</v>
      </c>
      <c r="L222" s="236"/>
    </row>
    <row r="223" spans="1:12">
      <c r="A223" s="241"/>
      <c r="B223" s="245"/>
      <c r="C223" s="239"/>
      <c r="D223" s="239"/>
      <c r="E223" s="242"/>
      <c r="F223" s="242"/>
      <c r="G223" s="242"/>
      <c r="H223" s="243">
        <f t="shared" si="5"/>
        <v>0</v>
      </c>
      <c r="I223" s="244"/>
      <c r="J223" s="238" t="s">
        <v>379</v>
      </c>
      <c r="L223" s="236"/>
    </row>
    <row r="224" spans="1:12">
      <c r="A224" s="241"/>
      <c r="B224" s="245"/>
      <c r="C224" s="239"/>
      <c r="D224" s="239"/>
      <c r="E224" s="242"/>
      <c r="F224" s="242"/>
      <c r="G224" s="242"/>
      <c r="H224" s="243">
        <f t="shared" si="5"/>
        <v>0</v>
      </c>
      <c r="I224" s="244"/>
      <c r="J224" s="238" t="s">
        <v>379</v>
      </c>
      <c r="L224" s="236"/>
    </row>
    <row r="225" spans="1:12">
      <c r="A225" s="241"/>
      <c r="B225" s="245"/>
      <c r="C225" s="239"/>
      <c r="D225" s="239"/>
      <c r="E225" s="242"/>
      <c r="F225" s="242"/>
      <c r="G225" s="242"/>
      <c r="H225" s="243">
        <f t="shared" si="5"/>
        <v>0</v>
      </c>
      <c r="I225" s="244"/>
      <c r="J225" s="238" t="s">
        <v>379</v>
      </c>
      <c r="L225" s="236"/>
    </row>
    <row r="226" spans="1:12">
      <c r="A226" s="241"/>
      <c r="B226" s="245"/>
      <c r="C226" s="239"/>
      <c r="D226" s="239"/>
      <c r="E226" s="242"/>
      <c r="F226" s="242"/>
      <c r="G226" s="242"/>
      <c r="H226" s="243">
        <f t="shared" si="5"/>
        <v>0</v>
      </c>
      <c r="I226" s="244"/>
      <c r="J226" s="238" t="s">
        <v>379</v>
      </c>
      <c r="L226" s="236"/>
    </row>
    <row r="227" spans="1:12">
      <c r="A227" s="241"/>
      <c r="B227" s="245"/>
      <c r="C227" s="239"/>
      <c r="D227" s="239"/>
      <c r="E227" s="242"/>
      <c r="F227" s="242"/>
      <c r="G227" s="242"/>
      <c r="H227" s="243">
        <f t="shared" si="5"/>
        <v>0</v>
      </c>
      <c r="I227" s="244"/>
      <c r="J227" s="238" t="s">
        <v>379</v>
      </c>
      <c r="L227" s="236"/>
    </row>
    <row r="228" spans="1:12">
      <c r="A228" s="241"/>
      <c r="B228" s="245"/>
      <c r="C228" s="239"/>
      <c r="D228" s="239"/>
      <c r="E228" s="242"/>
      <c r="F228" s="242"/>
      <c r="G228" s="242"/>
      <c r="H228" s="243">
        <f t="shared" si="5"/>
        <v>0</v>
      </c>
      <c r="I228" s="244"/>
      <c r="J228" s="238" t="s">
        <v>379</v>
      </c>
      <c r="L228" s="236"/>
    </row>
    <row r="229" spans="1:12">
      <c r="A229" s="241"/>
      <c r="B229" s="245"/>
      <c r="C229" s="239"/>
      <c r="D229" s="239"/>
      <c r="E229" s="242"/>
      <c r="F229" s="242"/>
      <c r="G229" s="242"/>
      <c r="H229" s="243">
        <f t="shared" si="5"/>
        <v>0</v>
      </c>
      <c r="I229" s="244"/>
      <c r="J229" s="238" t="s">
        <v>379</v>
      </c>
      <c r="L229" s="236"/>
    </row>
    <row r="230" spans="1:12">
      <c r="A230" s="241"/>
      <c r="B230" s="245"/>
      <c r="C230" s="239"/>
      <c r="D230" s="239"/>
      <c r="E230" s="242"/>
      <c r="F230" s="242"/>
      <c r="G230" s="242"/>
      <c r="H230" s="243">
        <f t="shared" si="5"/>
        <v>0</v>
      </c>
      <c r="I230" s="244"/>
      <c r="J230" s="238" t="s">
        <v>379</v>
      </c>
      <c r="L230" s="236"/>
    </row>
    <row r="231" spans="1:12">
      <c r="A231" s="241"/>
      <c r="B231" s="245"/>
      <c r="C231" s="239"/>
      <c r="D231" s="239"/>
      <c r="E231" s="242"/>
      <c r="F231" s="242"/>
      <c r="G231" s="242"/>
      <c r="H231" s="243">
        <f t="shared" si="5"/>
        <v>0</v>
      </c>
      <c r="I231" s="244"/>
      <c r="J231" s="238" t="s">
        <v>379</v>
      </c>
      <c r="L231" s="236"/>
    </row>
    <row r="232" spans="1:12">
      <c r="A232" s="241"/>
      <c r="B232" s="245"/>
      <c r="C232" s="239"/>
      <c r="D232" s="239"/>
      <c r="E232" s="242"/>
      <c r="F232" s="242"/>
      <c r="G232" s="242"/>
      <c r="H232" s="243">
        <f t="shared" si="5"/>
        <v>0</v>
      </c>
      <c r="I232" s="244"/>
      <c r="J232" s="238" t="s">
        <v>379</v>
      </c>
      <c r="L232" s="236"/>
    </row>
    <row r="233" spans="1:12">
      <c r="A233" s="241"/>
      <c r="B233" s="245"/>
      <c r="C233" s="239"/>
      <c r="D233" s="239"/>
      <c r="E233" s="242"/>
      <c r="F233" s="242"/>
      <c r="G233" s="242"/>
      <c r="H233" s="243">
        <f t="shared" si="5"/>
        <v>0</v>
      </c>
      <c r="I233" s="244"/>
      <c r="J233" s="238" t="s">
        <v>379</v>
      </c>
      <c r="L233" s="236"/>
    </row>
    <row r="234" spans="1:12">
      <c r="A234" s="241"/>
      <c r="B234" s="245"/>
      <c r="C234" s="239"/>
      <c r="D234" s="239"/>
      <c r="E234" s="242"/>
      <c r="F234" s="242"/>
      <c r="G234" s="242"/>
      <c r="H234" s="243">
        <f t="shared" si="5"/>
        <v>0</v>
      </c>
      <c r="I234" s="244"/>
      <c r="J234" s="238" t="s">
        <v>379</v>
      </c>
      <c r="L234" s="236"/>
    </row>
    <row r="235" spans="1:12">
      <c r="A235" s="241"/>
      <c r="B235" s="245"/>
      <c r="C235" s="239"/>
      <c r="D235" s="239"/>
      <c r="E235" s="242"/>
      <c r="F235" s="242"/>
      <c r="G235" s="242"/>
      <c r="H235" s="243">
        <f t="shared" si="5"/>
        <v>0</v>
      </c>
      <c r="I235" s="244"/>
      <c r="J235" s="238" t="s">
        <v>379</v>
      </c>
      <c r="L235" s="236"/>
    </row>
    <row r="236" spans="1:12">
      <c r="A236" s="241"/>
      <c r="B236" s="245"/>
      <c r="C236" s="239"/>
      <c r="D236" s="239"/>
      <c r="E236" s="242"/>
      <c r="F236" s="242"/>
      <c r="G236" s="242"/>
      <c r="H236" s="243">
        <f t="shared" si="5"/>
        <v>0</v>
      </c>
      <c r="I236" s="244"/>
      <c r="J236" s="238" t="s">
        <v>379</v>
      </c>
      <c r="L236" s="236"/>
    </row>
    <row r="237" spans="1:12">
      <c r="A237" s="241"/>
      <c r="B237" s="245"/>
      <c r="C237" s="239"/>
      <c r="D237" s="239"/>
      <c r="E237" s="242"/>
      <c r="F237" s="242"/>
      <c r="G237" s="242"/>
      <c r="H237" s="243">
        <f t="shared" si="5"/>
        <v>0</v>
      </c>
      <c r="I237" s="244"/>
      <c r="J237" s="238" t="s">
        <v>379</v>
      </c>
      <c r="L237" s="236"/>
    </row>
    <row r="238" spans="1:12">
      <c r="A238" s="241"/>
      <c r="B238" s="245"/>
      <c r="C238" s="239"/>
      <c r="D238" s="239"/>
      <c r="E238" s="242"/>
      <c r="F238" s="242"/>
      <c r="G238" s="242"/>
      <c r="H238" s="243">
        <f t="shared" si="5"/>
        <v>0</v>
      </c>
      <c r="I238" s="244"/>
      <c r="J238" s="238" t="s">
        <v>379</v>
      </c>
      <c r="L238" s="236"/>
    </row>
    <row r="239" spans="1:12">
      <c r="A239" s="241"/>
      <c r="B239" s="245"/>
      <c r="C239" s="239"/>
      <c r="D239" s="239"/>
      <c r="E239" s="242"/>
      <c r="F239" s="242"/>
      <c r="G239" s="242"/>
      <c r="H239" s="243">
        <f t="shared" si="5"/>
        <v>0</v>
      </c>
      <c r="I239" s="244"/>
      <c r="J239" s="238" t="s">
        <v>379</v>
      </c>
      <c r="L239" s="236"/>
    </row>
    <row r="240" spans="1:12">
      <c r="A240" s="241"/>
      <c r="B240" s="245"/>
      <c r="C240" s="239"/>
      <c r="D240" s="239"/>
      <c r="E240" s="242"/>
      <c r="F240" s="242"/>
      <c r="G240" s="242"/>
      <c r="H240" s="243">
        <f t="shared" si="5"/>
        <v>0</v>
      </c>
      <c r="I240" s="244"/>
      <c r="J240" s="238" t="s">
        <v>379</v>
      </c>
      <c r="L240" s="236"/>
    </row>
    <row r="241" spans="1:12">
      <c r="A241" s="241"/>
      <c r="B241" s="245"/>
      <c r="C241" s="239"/>
      <c r="D241" s="239"/>
      <c r="E241" s="242"/>
      <c r="F241" s="242"/>
      <c r="G241" s="242"/>
      <c r="H241" s="243">
        <f t="shared" si="5"/>
        <v>0</v>
      </c>
      <c r="I241" s="244"/>
      <c r="J241" s="238" t="s">
        <v>379</v>
      </c>
      <c r="L241" s="236"/>
    </row>
    <row r="242" spans="1:12">
      <c r="A242" s="241"/>
      <c r="B242" s="245"/>
      <c r="C242" s="239"/>
      <c r="D242" s="239"/>
      <c r="E242" s="242"/>
      <c r="F242" s="242"/>
      <c r="G242" s="242"/>
      <c r="H242" s="243">
        <f t="shared" si="5"/>
        <v>0</v>
      </c>
      <c r="I242" s="244"/>
      <c r="J242" s="238" t="s">
        <v>379</v>
      </c>
      <c r="L242" s="236"/>
    </row>
    <row r="243" spans="1:12">
      <c r="A243" s="241"/>
      <c r="B243" s="245"/>
      <c r="C243" s="239"/>
      <c r="D243" s="239"/>
      <c r="E243" s="242"/>
      <c r="F243" s="242"/>
      <c r="G243" s="242"/>
      <c r="H243" s="243">
        <f t="shared" si="5"/>
        <v>0</v>
      </c>
      <c r="I243" s="244"/>
      <c r="J243" s="238" t="s">
        <v>379</v>
      </c>
      <c r="L243" s="236"/>
    </row>
    <row r="244" spans="1:12">
      <c r="A244" s="241"/>
      <c r="B244" s="245"/>
      <c r="C244" s="239"/>
      <c r="D244" s="239"/>
      <c r="E244" s="242"/>
      <c r="F244" s="242"/>
      <c r="G244" s="242"/>
      <c r="H244" s="243">
        <f t="shared" si="5"/>
        <v>0</v>
      </c>
      <c r="I244" s="244"/>
      <c r="J244" s="238" t="s">
        <v>379</v>
      </c>
      <c r="L244" s="236"/>
    </row>
    <row r="245" spans="1:12">
      <c r="A245" s="241"/>
      <c r="B245" s="245"/>
      <c r="C245" s="239"/>
      <c r="D245" s="239"/>
      <c r="E245" s="242"/>
      <c r="F245" s="242"/>
      <c r="G245" s="242"/>
      <c r="H245" s="243">
        <f t="shared" si="5"/>
        <v>0</v>
      </c>
      <c r="I245" s="244"/>
      <c r="J245" s="238" t="s">
        <v>379</v>
      </c>
      <c r="L245" s="236"/>
    </row>
    <row r="246" spans="1:12">
      <c r="A246" s="241"/>
      <c r="B246" s="245"/>
      <c r="C246" s="239"/>
      <c r="D246" s="239"/>
      <c r="E246" s="242"/>
      <c r="F246" s="242"/>
      <c r="G246" s="242"/>
      <c r="H246" s="243">
        <f t="shared" si="5"/>
        <v>0</v>
      </c>
      <c r="I246" s="244"/>
      <c r="J246" s="238" t="s">
        <v>379</v>
      </c>
      <c r="L246" s="236"/>
    </row>
    <row r="247" spans="1:12">
      <c r="A247" s="241"/>
      <c r="B247" s="245"/>
      <c r="C247" s="239"/>
      <c r="D247" s="239"/>
      <c r="E247" s="242"/>
      <c r="F247" s="242"/>
      <c r="G247" s="242"/>
      <c r="H247" s="243">
        <f t="shared" si="5"/>
        <v>0</v>
      </c>
      <c r="I247" s="244"/>
      <c r="J247" s="238" t="s">
        <v>379</v>
      </c>
      <c r="L247" s="236"/>
    </row>
    <row r="248" spans="1:12">
      <c r="A248" s="241"/>
      <c r="B248" s="245"/>
      <c r="C248" s="239"/>
      <c r="D248" s="239"/>
      <c r="E248" s="242"/>
      <c r="F248" s="242"/>
      <c r="G248" s="242"/>
      <c r="H248" s="243">
        <f t="shared" si="5"/>
        <v>0</v>
      </c>
      <c r="I248" s="244"/>
      <c r="J248" s="238" t="s">
        <v>379</v>
      </c>
      <c r="L248" s="236"/>
    </row>
    <row r="249" spans="1:12">
      <c r="A249" s="241"/>
      <c r="B249" s="245"/>
      <c r="C249" s="239"/>
      <c r="D249" s="239"/>
      <c r="E249" s="242"/>
      <c r="F249" s="242"/>
      <c r="G249" s="242"/>
      <c r="H249" s="243">
        <f t="shared" si="5"/>
        <v>0</v>
      </c>
      <c r="I249" s="244"/>
      <c r="J249" s="238" t="s">
        <v>379</v>
      </c>
      <c r="L249" s="236"/>
    </row>
    <row r="250" spans="1:12">
      <c r="A250" s="241"/>
      <c r="B250" s="245"/>
      <c r="C250" s="239"/>
      <c r="D250" s="239"/>
      <c r="E250" s="242"/>
      <c r="F250" s="242"/>
      <c r="G250" s="242"/>
      <c r="H250" s="243">
        <f t="shared" si="5"/>
        <v>0</v>
      </c>
      <c r="I250" s="244"/>
      <c r="J250" s="238" t="s">
        <v>379</v>
      </c>
      <c r="L250" s="236"/>
    </row>
    <row r="251" spans="1:12">
      <c r="A251" s="241"/>
      <c r="B251" s="245"/>
      <c r="C251" s="239"/>
      <c r="D251" s="239"/>
      <c r="E251" s="242"/>
      <c r="F251" s="242"/>
      <c r="G251" s="242"/>
      <c r="H251" s="243">
        <f t="shared" si="5"/>
        <v>0</v>
      </c>
      <c r="I251" s="244"/>
      <c r="J251" s="238" t="s">
        <v>379</v>
      </c>
      <c r="L251" s="236"/>
    </row>
    <row r="252" spans="1:12">
      <c r="A252" s="241"/>
      <c r="B252" s="245"/>
      <c r="C252" s="239"/>
      <c r="D252" s="239"/>
      <c r="E252" s="242"/>
      <c r="F252" s="242"/>
      <c r="G252" s="242"/>
      <c r="H252" s="243">
        <f t="shared" si="5"/>
        <v>0</v>
      </c>
      <c r="I252" s="244"/>
      <c r="J252" s="238" t="s">
        <v>379</v>
      </c>
      <c r="L252" s="236"/>
    </row>
    <row r="253" spans="1:12">
      <c r="A253" s="241"/>
      <c r="B253" s="245"/>
      <c r="C253" s="239"/>
      <c r="D253" s="239"/>
      <c r="E253" s="242"/>
      <c r="F253" s="242"/>
      <c r="G253" s="242"/>
      <c r="H253" s="243">
        <f t="shared" si="5"/>
        <v>0</v>
      </c>
      <c r="I253" s="244"/>
      <c r="J253" s="238" t="s">
        <v>379</v>
      </c>
      <c r="L253" s="236"/>
    </row>
    <row r="254" spans="1:12">
      <c r="A254" s="241"/>
      <c r="B254" s="245"/>
      <c r="C254" s="239"/>
      <c r="D254" s="239"/>
      <c r="E254" s="242"/>
      <c r="F254" s="242"/>
      <c r="G254" s="242"/>
      <c r="H254" s="243">
        <f t="shared" si="5"/>
        <v>0</v>
      </c>
      <c r="I254" s="244"/>
      <c r="J254" s="238" t="s">
        <v>379</v>
      </c>
      <c r="L254" s="236"/>
    </row>
    <row r="255" spans="1:12">
      <c r="A255" s="241"/>
      <c r="B255" s="245"/>
      <c r="C255" s="239"/>
      <c r="D255" s="239"/>
      <c r="E255" s="242"/>
      <c r="F255" s="242"/>
      <c r="G255" s="242"/>
      <c r="H255" s="243">
        <f t="shared" si="5"/>
        <v>0</v>
      </c>
      <c r="I255" s="244"/>
      <c r="J255" s="238" t="s">
        <v>379</v>
      </c>
      <c r="L255" s="236"/>
    </row>
    <row r="256" spans="1:12">
      <c r="A256" s="241"/>
      <c r="B256" s="245"/>
      <c r="C256" s="239"/>
      <c r="D256" s="239"/>
      <c r="E256" s="242"/>
      <c r="F256" s="242"/>
      <c r="G256" s="242"/>
      <c r="H256" s="243">
        <f t="shared" si="5"/>
        <v>0</v>
      </c>
      <c r="I256" s="244"/>
      <c r="J256" s="238" t="s">
        <v>379</v>
      </c>
      <c r="L256" s="236"/>
    </row>
    <row r="257" spans="1:12">
      <c r="A257" s="241"/>
      <c r="B257" s="245"/>
      <c r="C257" s="239"/>
      <c r="D257" s="239"/>
      <c r="E257" s="242"/>
      <c r="F257" s="242"/>
      <c r="G257" s="242"/>
      <c r="H257" s="243">
        <f t="shared" si="5"/>
        <v>0</v>
      </c>
      <c r="I257" s="244"/>
      <c r="J257" s="238" t="s">
        <v>379</v>
      </c>
      <c r="L257" s="236"/>
    </row>
    <row r="258" spans="1:12">
      <c r="A258" s="241"/>
      <c r="B258" s="245"/>
      <c r="C258" s="239"/>
      <c r="D258" s="239"/>
      <c r="E258" s="242"/>
      <c r="F258" s="242"/>
      <c r="G258" s="242"/>
      <c r="H258" s="243">
        <f t="shared" si="5"/>
        <v>0</v>
      </c>
      <c r="I258" s="244"/>
      <c r="J258" s="238" t="s">
        <v>379</v>
      </c>
      <c r="L258" s="236"/>
    </row>
    <row r="259" spans="1:12">
      <c r="A259" s="241"/>
      <c r="B259" s="245"/>
      <c r="C259" s="239"/>
      <c r="D259" s="239"/>
      <c r="E259" s="242"/>
      <c r="F259" s="242"/>
      <c r="G259" s="242"/>
      <c r="H259" s="243">
        <f t="shared" si="5"/>
        <v>0</v>
      </c>
      <c r="I259" s="244"/>
      <c r="J259" s="238" t="s">
        <v>379</v>
      </c>
      <c r="L259" s="236"/>
    </row>
    <row r="260" spans="1:12">
      <c r="A260" s="241"/>
      <c r="B260" s="245"/>
      <c r="C260" s="239"/>
      <c r="D260" s="239"/>
      <c r="E260" s="242"/>
      <c r="F260" s="242"/>
      <c r="G260" s="242"/>
      <c r="H260" s="243">
        <f t="shared" si="5"/>
        <v>0</v>
      </c>
      <c r="I260" s="244"/>
      <c r="J260" s="238" t="s">
        <v>379</v>
      </c>
      <c r="L260" s="236"/>
    </row>
    <row r="261" spans="1:12">
      <c r="A261" s="241"/>
      <c r="B261" s="245"/>
      <c r="C261" s="239"/>
      <c r="D261" s="239"/>
      <c r="E261" s="242"/>
      <c r="F261" s="242"/>
      <c r="G261" s="242"/>
      <c r="H261" s="243">
        <f t="shared" si="5"/>
        <v>0</v>
      </c>
      <c r="I261" s="244"/>
      <c r="J261" s="238" t="s">
        <v>379</v>
      </c>
      <c r="L261" s="236"/>
    </row>
    <row r="262" spans="1:12">
      <c r="A262" s="241"/>
      <c r="B262" s="245"/>
      <c r="C262" s="239"/>
      <c r="D262" s="239"/>
      <c r="E262" s="242"/>
      <c r="F262" s="242"/>
      <c r="G262" s="242"/>
      <c r="H262" s="243">
        <f t="shared" si="5"/>
        <v>0</v>
      </c>
      <c r="I262" s="244"/>
      <c r="J262" s="238" t="s">
        <v>379</v>
      </c>
      <c r="L262" s="236"/>
    </row>
    <row r="263" spans="1:12">
      <c r="A263" s="241"/>
      <c r="B263" s="245"/>
      <c r="C263" s="239"/>
      <c r="D263" s="239"/>
      <c r="E263" s="242"/>
      <c r="F263" s="242"/>
      <c r="G263" s="242"/>
      <c r="H263" s="243">
        <f t="shared" si="5"/>
        <v>0</v>
      </c>
      <c r="I263" s="244"/>
      <c r="J263" s="238" t="s">
        <v>379</v>
      </c>
      <c r="L263" s="236"/>
    </row>
    <row r="264" spans="1:12">
      <c r="A264" s="241"/>
      <c r="B264" s="245"/>
      <c r="C264" s="239"/>
      <c r="D264" s="239"/>
      <c r="E264" s="242"/>
      <c r="F264" s="242"/>
      <c r="G264" s="242"/>
      <c r="H264" s="243">
        <f t="shared" si="5"/>
        <v>0</v>
      </c>
      <c r="I264" s="244"/>
      <c r="J264" s="238" t="s">
        <v>379</v>
      </c>
      <c r="L264" s="236"/>
    </row>
    <row r="265" spans="1:12">
      <c r="A265" s="241"/>
      <c r="B265" s="245"/>
      <c r="C265" s="239"/>
      <c r="D265" s="239"/>
      <c r="E265" s="242"/>
      <c r="F265" s="242"/>
      <c r="G265" s="242"/>
      <c r="H265" s="243">
        <f t="shared" si="5"/>
        <v>0</v>
      </c>
      <c r="I265" s="244"/>
      <c r="J265" s="238" t="s">
        <v>379</v>
      </c>
      <c r="L265" s="236"/>
    </row>
    <row r="266" spans="1:12">
      <c r="A266" s="241"/>
      <c r="B266" s="245"/>
      <c r="C266" s="239"/>
      <c r="D266" s="239"/>
      <c r="E266" s="242"/>
      <c r="F266" s="242"/>
      <c r="G266" s="242"/>
      <c r="H266" s="243">
        <f t="shared" si="5"/>
        <v>0</v>
      </c>
      <c r="I266" s="244"/>
      <c r="J266" s="238" t="s">
        <v>379</v>
      </c>
      <c r="L266" s="236"/>
    </row>
    <row r="267" spans="1:12">
      <c r="A267" s="241"/>
      <c r="B267" s="245"/>
      <c r="C267" s="239"/>
      <c r="D267" s="239"/>
      <c r="E267" s="242"/>
      <c r="F267" s="242"/>
      <c r="G267" s="242"/>
      <c r="H267" s="243">
        <f t="shared" ref="H267:H330" si="6">SUM(E267:G267)</f>
        <v>0</v>
      </c>
      <c r="I267" s="244"/>
      <c r="J267" s="238" t="s">
        <v>379</v>
      </c>
      <c r="L267" s="236"/>
    </row>
    <row r="268" spans="1:12">
      <c r="A268" s="241"/>
      <c r="B268" s="245"/>
      <c r="C268" s="239"/>
      <c r="D268" s="239"/>
      <c r="E268" s="242"/>
      <c r="F268" s="242"/>
      <c r="G268" s="242"/>
      <c r="H268" s="243">
        <f t="shared" si="6"/>
        <v>0</v>
      </c>
      <c r="I268" s="244"/>
      <c r="J268" s="238" t="s">
        <v>379</v>
      </c>
      <c r="L268" s="236"/>
    </row>
    <row r="269" spans="1:12">
      <c r="A269" s="241"/>
      <c r="B269" s="245"/>
      <c r="C269" s="239"/>
      <c r="D269" s="239"/>
      <c r="E269" s="242"/>
      <c r="F269" s="242"/>
      <c r="G269" s="242"/>
      <c r="H269" s="243">
        <f t="shared" si="6"/>
        <v>0</v>
      </c>
      <c r="I269" s="244"/>
      <c r="J269" s="238" t="s">
        <v>379</v>
      </c>
      <c r="L269" s="236"/>
    </row>
    <row r="270" spans="1:12">
      <c r="A270" s="241"/>
      <c r="B270" s="245"/>
      <c r="C270" s="239"/>
      <c r="D270" s="239"/>
      <c r="E270" s="242"/>
      <c r="F270" s="242"/>
      <c r="G270" s="242"/>
      <c r="H270" s="243">
        <f t="shared" si="6"/>
        <v>0</v>
      </c>
      <c r="I270" s="244"/>
      <c r="J270" s="238" t="s">
        <v>379</v>
      </c>
      <c r="L270" s="236"/>
    </row>
    <row r="271" spans="1:12">
      <c r="A271" s="241"/>
      <c r="B271" s="245"/>
      <c r="C271" s="239"/>
      <c r="D271" s="239"/>
      <c r="E271" s="242"/>
      <c r="F271" s="242"/>
      <c r="G271" s="242"/>
      <c r="H271" s="243">
        <f t="shared" si="6"/>
        <v>0</v>
      </c>
      <c r="I271" s="244"/>
      <c r="J271" s="238" t="s">
        <v>379</v>
      </c>
      <c r="L271" s="236"/>
    </row>
    <row r="272" spans="1:12">
      <c r="A272" s="241"/>
      <c r="B272" s="245"/>
      <c r="C272" s="239"/>
      <c r="D272" s="239"/>
      <c r="E272" s="242"/>
      <c r="F272" s="242"/>
      <c r="G272" s="242"/>
      <c r="H272" s="243">
        <f t="shared" si="6"/>
        <v>0</v>
      </c>
      <c r="I272" s="244"/>
      <c r="J272" s="238" t="s">
        <v>379</v>
      </c>
      <c r="L272" s="236"/>
    </row>
    <row r="273" spans="1:12">
      <c r="A273" s="241"/>
      <c r="B273" s="245"/>
      <c r="C273" s="239"/>
      <c r="D273" s="239"/>
      <c r="E273" s="242"/>
      <c r="F273" s="242"/>
      <c r="G273" s="242"/>
      <c r="H273" s="243">
        <f t="shared" si="6"/>
        <v>0</v>
      </c>
      <c r="I273" s="244"/>
      <c r="J273" s="238" t="s">
        <v>379</v>
      </c>
      <c r="L273" s="236"/>
    </row>
    <row r="274" spans="1:12">
      <c r="A274" s="241"/>
      <c r="B274" s="245"/>
      <c r="C274" s="239"/>
      <c r="D274" s="239"/>
      <c r="E274" s="242"/>
      <c r="F274" s="242"/>
      <c r="G274" s="242"/>
      <c r="H274" s="243">
        <f t="shared" si="6"/>
        <v>0</v>
      </c>
      <c r="I274" s="244"/>
      <c r="J274" s="238" t="s">
        <v>379</v>
      </c>
      <c r="L274" s="236"/>
    </row>
    <row r="275" spans="1:12">
      <c r="A275" s="241"/>
      <c r="B275" s="245"/>
      <c r="C275" s="239"/>
      <c r="D275" s="239"/>
      <c r="E275" s="242"/>
      <c r="F275" s="242"/>
      <c r="G275" s="242"/>
      <c r="H275" s="243">
        <f t="shared" si="6"/>
        <v>0</v>
      </c>
      <c r="I275" s="244"/>
      <c r="J275" s="238" t="s">
        <v>379</v>
      </c>
      <c r="L275" s="236"/>
    </row>
    <row r="276" spans="1:12">
      <c r="A276" s="241"/>
      <c r="B276" s="245"/>
      <c r="C276" s="239"/>
      <c r="D276" s="239"/>
      <c r="E276" s="242"/>
      <c r="F276" s="242"/>
      <c r="G276" s="242"/>
      <c r="H276" s="243">
        <f t="shared" si="6"/>
        <v>0</v>
      </c>
      <c r="I276" s="244"/>
      <c r="J276" s="238" t="s">
        <v>379</v>
      </c>
      <c r="L276" s="236"/>
    </row>
    <row r="277" spans="1:12">
      <c r="A277" s="241"/>
      <c r="B277" s="245"/>
      <c r="C277" s="239"/>
      <c r="D277" s="239"/>
      <c r="E277" s="242"/>
      <c r="F277" s="242"/>
      <c r="G277" s="242"/>
      <c r="H277" s="243">
        <f t="shared" si="6"/>
        <v>0</v>
      </c>
      <c r="I277" s="244"/>
      <c r="J277" s="238" t="s">
        <v>379</v>
      </c>
      <c r="L277" s="236"/>
    </row>
    <row r="278" spans="1:12">
      <c r="A278" s="241"/>
      <c r="B278" s="245"/>
      <c r="C278" s="239"/>
      <c r="D278" s="239"/>
      <c r="E278" s="242"/>
      <c r="F278" s="242"/>
      <c r="G278" s="242"/>
      <c r="H278" s="243">
        <f t="shared" si="6"/>
        <v>0</v>
      </c>
      <c r="I278" s="244"/>
      <c r="J278" s="238" t="s">
        <v>379</v>
      </c>
      <c r="L278" s="236"/>
    </row>
    <row r="279" spans="1:12">
      <c r="A279" s="241"/>
      <c r="B279" s="245"/>
      <c r="C279" s="239"/>
      <c r="D279" s="239"/>
      <c r="E279" s="242"/>
      <c r="F279" s="242"/>
      <c r="G279" s="242"/>
      <c r="H279" s="243">
        <f t="shared" si="6"/>
        <v>0</v>
      </c>
      <c r="I279" s="244"/>
      <c r="J279" s="238" t="s">
        <v>379</v>
      </c>
      <c r="L279" s="236"/>
    </row>
    <row r="280" spans="1:12">
      <c r="A280" s="241"/>
      <c r="B280" s="245"/>
      <c r="C280" s="239"/>
      <c r="D280" s="239"/>
      <c r="E280" s="242"/>
      <c r="F280" s="242"/>
      <c r="G280" s="242"/>
      <c r="H280" s="243">
        <f t="shared" si="6"/>
        <v>0</v>
      </c>
      <c r="I280" s="244"/>
      <c r="J280" s="238" t="s">
        <v>379</v>
      </c>
      <c r="L280" s="236"/>
    </row>
    <row r="281" spans="1:12">
      <c r="A281" s="241"/>
      <c r="B281" s="245"/>
      <c r="C281" s="239"/>
      <c r="D281" s="239"/>
      <c r="E281" s="242"/>
      <c r="F281" s="242"/>
      <c r="G281" s="242"/>
      <c r="H281" s="243">
        <f t="shared" si="6"/>
        <v>0</v>
      </c>
      <c r="I281" s="244"/>
      <c r="J281" s="238" t="s">
        <v>379</v>
      </c>
      <c r="L281" s="236"/>
    </row>
    <row r="282" spans="1:12">
      <c r="A282" s="241"/>
      <c r="B282" s="245"/>
      <c r="C282" s="239"/>
      <c r="D282" s="239"/>
      <c r="E282" s="242"/>
      <c r="F282" s="242"/>
      <c r="G282" s="242"/>
      <c r="H282" s="243">
        <f t="shared" si="6"/>
        <v>0</v>
      </c>
      <c r="I282" s="244"/>
      <c r="J282" s="238" t="s">
        <v>379</v>
      </c>
      <c r="L282" s="236"/>
    </row>
    <row r="283" spans="1:12">
      <c r="A283" s="241"/>
      <c r="B283" s="245"/>
      <c r="C283" s="239"/>
      <c r="D283" s="239"/>
      <c r="E283" s="242"/>
      <c r="F283" s="242"/>
      <c r="G283" s="242"/>
      <c r="H283" s="243">
        <f t="shared" si="6"/>
        <v>0</v>
      </c>
      <c r="I283" s="244"/>
      <c r="J283" s="238" t="s">
        <v>379</v>
      </c>
      <c r="L283" s="236"/>
    </row>
    <row r="284" spans="1:12">
      <c r="A284" s="241"/>
      <c r="B284" s="245"/>
      <c r="C284" s="239"/>
      <c r="D284" s="239"/>
      <c r="E284" s="242"/>
      <c r="F284" s="242"/>
      <c r="G284" s="242"/>
      <c r="H284" s="243">
        <f t="shared" si="6"/>
        <v>0</v>
      </c>
      <c r="I284" s="244"/>
      <c r="J284" s="238" t="s">
        <v>379</v>
      </c>
      <c r="L284" s="236"/>
    </row>
    <row r="285" spans="1:12">
      <c r="A285" s="241"/>
      <c r="B285" s="245"/>
      <c r="C285" s="239"/>
      <c r="D285" s="239"/>
      <c r="E285" s="242"/>
      <c r="F285" s="242"/>
      <c r="G285" s="242"/>
      <c r="H285" s="243">
        <f t="shared" si="6"/>
        <v>0</v>
      </c>
      <c r="I285" s="244"/>
      <c r="J285" s="238" t="s">
        <v>379</v>
      </c>
      <c r="L285" s="236"/>
    </row>
    <row r="286" spans="1:12">
      <c r="A286" s="241"/>
      <c r="B286" s="245"/>
      <c r="C286" s="239"/>
      <c r="D286" s="239"/>
      <c r="E286" s="242"/>
      <c r="F286" s="242"/>
      <c r="G286" s="242"/>
      <c r="H286" s="243">
        <f t="shared" si="6"/>
        <v>0</v>
      </c>
      <c r="I286" s="244"/>
      <c r="J286" s="238" t="s">
        <v>379</v>
      </c>
      <c r="L286" s="236"/>
    </row>
    <row r="287" spans="1:12">
      <c r="A287" s="241"/>
      <c r="B287" s="245"/>
      <c r="C287" s="239"/>
      <c r="D287" s="239"/>
      <c r="E287" s="242"/>
      <c r="F287" s="242"/>
      <c r="G287" s="242"/>
      <c r="H287" s="243">
        <f t="shared" si="6"/>
        <v>0</v>
      </c>
      <c r="I287" s="244"/>
      <c r="J287" s="238" t="s">
        <v>379</v>
      </c>
      <c r="L287" s="236"/>
    </row>
    <row r="288" spans="1:12">
      <c r="A288" s="241"/>
      <c r="B288" s="245"/>
      <c r="C288" s="239"/>
      <c r="D288" s="239"/>
      <c r="E288" s="242"/>
      <c r="F288" s="242"/>
      <c r="G288" s="242"/>
      <c r="H288" s="243">
        <f t="shared" si="6"/>
        <v>0</v>
      </c>
      <c r="I288" s="244"/>
      <c r="J288" s="238" t="s">
        <v>379</v>
      </c>
      <c r="L288" s="236"/>
    </row>
    <row r="289" spans="1:12">
      <c r="A289" s="241"/>
      <c r="B289" s="245"/>
      <c r="C289" s="239"/>
      <c r="D289" s="239"/>
      <c r="E289" s="242"/>
      <c r="F289" s="242"/>
      <c r="G289" s="242"/>
      <c r="H289" s="243">
        <f t="shared" si="6"/>
        <v>0</v>
      </c>
      <c r="I289" s="244"/>
      <c r="J289" s="238" t="s">
        <v>379</v>
      </c>
      <c r="L289" s="236"/>
    </row>
    <row r="290" spans="1:12">
      <c r="A290" s="241"/>
      <c r="B290" s="245"/>
      <c r="C290" s="239"/>
      <c r="D290" s="239"/>
      <c r="E290" s="242"/>
      <c r="F290" s="242"/>
      <c r="G290" s="242"/>
      <c r="H290" s="243">
        <f t="shared" si="6"/>
        <v>0</v>
      </c>
      <c r="I290" s="244"/>
      <c r="J290" s="238" t="s">
        <v>379</v>
      </c>
      <c r="L290" s="236"/>
    </row>
    <row r="291" spans="1:12">
      <c r="A291" s="241"/>
      <c r="B291" s="245"/>
      <c r="C291" s="239"/>
      <c r="D291" s="239"/>
      <c r="E291" s="242"/>
      <c r="F291" s="242"/>
      <c r="G291" s="242"/>
      <c r="H291" s="243">
        <f t="shared" si="6"/>
        <v>0</v>
      </c>
      <c r="I291" s="244"/>
      <c r="J291" s="238" t="s">
        <v>379</v>
      </c>
      <c r="L291" s="236"/>
    </row>
    <row r="292" spans="1:12">
      <c r="A292" s="241"/>
      <c r="B292" s="245"/>
      <c r="C292" s="239"/>
      <c r="D292" s="239"/>
      <c r="E292" s="242"/>
      <c r="F292" s="242"/>
      <c r="G292" s="242"/>
      <c r="H292" s="243">
        <f t="shared" si="6"/>
        <v>0</v>
      </c>
      <c r="I292" s="244"/>
      <c r="J292" s="238" t="s">
        <v>379</v>
      </c>
      <c r="L292" s="236"/>
    </row>
    <row r="293" spans="1:12">
      <c r="A293" s="241"/>
      <c r="B293" s="245"/>
      <c r="C293" s="239"/>
      <c r="D293" s="239"/>
      <c r="E293" s="242"/>
      <c r="F293" s="242"/>
      <c r="G293" s="242"/>
      <c r="H293" s="243">
        <f t="shared" si="6"/>
        <v>0</v>
      </c>
      <c r="I293" s="244"/>
      <c r="J293" s="238" t="s">
        <v>379</v>
      </c>
      <c r="L293" s="236"/>
    </row>
    <row r="294" spans="1:12">
      <c r="A294" s="241"/>
      <c r="B294" s="245"/>
      <c r="C294" s="239"/>
      <c r="D294" s="239"/>
      <c r="E294" s="242"/>
      <c r="F294" s="242"/>
      <c r="G294" s="242"/>
      <c r="H294" s="243">
        <f t="shared" si="6"/>
        <v>0</v>
      </c>
      <c r="I294" s="244"/>
      <c r="J294" s="238" t="s">
        <v>379</v>
      </c>
      <c r="L294" s="236"/>
    </row>
    <row r="295" spans="1:12">
      <c r="A295" s="241"/>
      <c r="B295" s="245"/>
      <c r="C295" s="239"/>
      <c r="D295" s="239"/>
      <c r="E295" s="242"/>
      <c r="F295" s="242"/>
      <c r="G295" s="242"/>
      <c r="H295" s="243">
        <f t="shared" si="6"/>
        <v>0</v>
      </c>
      <c r="I295" s="244"/>
      <c r="J295" s="238" t="s">
        <v>379</v>
      </c>
      <c r="L295" s="236"/>
    </row>
    <row r="296" spans="1:12">
      <c r="A296" s="241"/>
      <c r="B296" s="245"/>
      <c r="C296" s="239"/>
      <c r="D296" s="239"/>
      <c r="E296" s="242"/>
      <c r="F296" s="242"/>
      <c r="G296" s="242"/>
      <c r="H296" s="243">
        <f t="shared" si="6"/>
        <v>0</v>
      </c>
      <c r="I296" s="244"/>
      <c r="J296" s="238" t="s">
        <v>379</v>
      </c>
      <c r="L296" s="236"/>
    </row>
    <row r="297" spans="1:12">
      <c r="A297" s="241"/>
      <c r="B297" s="245"/>
      <c r="C297" s="239"/>
      <c r="D297" s="239"/>
      <c r="E297" s="242"/>
      <c r="F297" s="242"/>
      <c r="G297" s="242"/>
      <c r="H297" s="243">
        <f t="shared" si="6"/>
        <v>0</v>
      </c>
      <c r="I297" s="244"/>
      <c r="J297" s="238" t="s">
        <v>379</v>
      </c>
      <c r="L297" s="236"/>
    </row>
    <row r="298" spans="1:12">
      <c r="A298" s="241"/>
      <c r="B298" s="245"/>
      <c r="C298" s="239"/>
      <c r="D298" s="239"/>
      <c r="E298" s="242"/>
      <c r="F298" s="242"/>
      <c r="G298" s="242"/>
      <c r="H298" s="243">
        <f t="shared" si="6"/>
        <v>0</v>
      </c>
      <c r="I298" s="244"/>
      <c r="J298" s="238" t="s">
        <v>379</v>
      </c>
      <c r="L298" s="236"/>
    </row>
    <row r="299" spans="1:12">
      <c r="A299" s="241"/>
      <c r="B299" s="245"/>
      <c r="C299" s="239"/>
      <c r="D299" s="239"/>
      <c r="E299" s="242"/>
      <c r="F299" s="242"/>
      <c r="G299" s="242"/>
      <c r="H299" s="243">
        <f t="shared" si="6"/>
        <v>0</v>
      </c>
      <c r="I299" s="244"/>
      <c r="J299" s="238" t="s">
        <v>379</v>
      </c>
      <c r="L299" s="236"/>
    </row>
    <row r="300" spans="1:12">
      <c r="A300" s="241"/>
      <c r="B300" s="245"/>
      <c r="C300" s="239"/>
      <c r="D300" s="239"/>
      <c r="E300" s="242"/>
      <c r="F300" s="242"/>
      <c r="G300" s="242"/>
      <c r="H300" s="243">
        <f t="shared" si="6"/>
        <v>0</v>
      </c>
      <c r="I300" s="244"/>
      <c r="J300" s="238" t="s">
        <v>379</v>
      </c>
      <c r="L300" s="236"/>
    </row>
    <row r="301" spans="1:12">
      <c r="A301" s="241"/>
      <c r="B301" s="245"/>
      <c r="C301" s="239"/>
      <c r="D301" s="239"/>
      <c r="E301" s="242"/>
      <c r="F301" s="242"/>
      <c r="G301" s="242"/>
      <c r="H301" s="243">
        <f t="shared" si="6"/>
        <v>0</v>
      </c>
      <c r="I301" s="244"/>
      <c r="J301" s="238" t="s">
        <v>379</v>
      </c>
      <c r="L301" s="236"/>
    </row>
    <row r="302" spans="1:12">
      <c r="A302" s="241"/>
      <c r="B302" s="245"/>
      <c r="C302" s="239"/>
      <c r="D302" s="239"/>
      <c r="E302" s="242"/>
      <c r="F302" s="242"/>
      <c r="G302" s="242"/>
      <c r="H302" s="243">
        <f t="shared" si="6"/>
        <v>0</v>
      </c>
      <c r="I302" s="244"/>
      <c r="J302" s="238" t="s">
        <v>379</v>
      </c>
      <c r="L302" s="236"/>
    </row>
    <row r="303" spans="1:12">
      <c r="A303" s="241"/>
      <c r="B303" s="245"/>
      <c r="C303" s="239"/>
      <c r="D303" s="239"/>
      <c r="E303" s="242"/>
      <c r="F303" s="242"/>
      <c r="G303" s="242"/>
      <c r="H303" s="243">
        <f t="shared" si="6"/>
        <v>0</v>
      </c>
      <c r="I303" s="244"/>
      <c r="J303" s="238" t="s">
        <v>379</v>
      </c>
      <c r="L303" s="236"/>
    </row>
    <row r="304" spans="1:12">
      <c r="A304" s="241"/>
      <c r="B304" s="245"/>
      <c r="C304" s="239"/>
      <c r="D304" s="239"/>
      <c r="E304" s="242"/>
      <c r="F304" s="242"/>
      <c r="G304" s="242"/>
      <c r="H304" s="243">
        <f t="shared" si="6"/>
        <v>0</v>
      </c>
      <c r="I304" s="244"/>
      <c r="J304" s="238" t="s">
        <v>379</v>
      </c>
      <c r="L304" s="236"/>
    </row>
    <row r="305" spans="1:12">
      <c r="A305" s="241"/>
      <c r="B305" s="245"/>
      <c r="C305" s="239"/>
      <c r="D305" s="239"/>
      <c r="E305" s="242"/>
      <c r="F305" s="242"/>
      <c r="G305" s="242"/>
      <c r="H305" s="243">
        <f t="shared" si="6"/>
        <v>0</v>
      </c>
      <c r="I305" s="244"/>
      <c r="J305" s="238" t="s">
        <v>379</v>
      </c>
      <c r="L305" s="236"/>
    </row>
    <row r="306" spans="1:12">
      <c r="A306" s="241"/>
      <c r="B306" s="245"/>
      <c r="C306" s="239"/>
      <c r="D306" s="239"/>
      <c r="E306" s="242"/>
      <c r="F306" s="242"/>
      <c r="G306" s="242"/>
      <c r="H306" s="243">
        <f t="shared" si="6"/>
        <v>0</v>
      </c>
      <c r="I306" s="244"/>
      <c r="J306" s="238" t="s">
        <v>379</v>
      </c>
      <c r="L306" s="236"/>
    </row>
    <row r="307" spans="1:12">
      <c r="A307" s="241"/>
      <c r="B307" s="245"/>
      <c r="C307" s="239"/>
      <c r="D307" s="239"/>
      <c r="E307" s="242"/>
      <c r="F307" s="242"/>
      <c r="G307" s="242"/>
      <c r="H307" s="243">
        <f t="shared" si="6"/>
        <v>0</v>
      </c>
      <c r="I307" s="244"/>
      <c r="J307" s="238" t="s">
        <v>379</v>
      </c>
      <c r="L307" s="236"/>
    </row>
    <row r="308" spans="1:12">
      <c r="A308" s="241"/>
      <c r="B308" s="245"/>
      <c r="C308" s="239"/>
      <c r="D308" s="239"/>
      <c r="E308" s="242"/>
      <c r="F308" s="242"/>
      <c r="G308" s="242"/>
      <c r="H308" s="243">
        <f t="shared" si="6"/>
        <v>0</v>
      </c>
      <c r="I308" s="244"/>
      <c r="J308" s="238" t="s">
        <v>379</v>
      </c>
      <c r="L308" s="236"/>
    </row>
    <row r="309" spans="1:12">
      <c r="A309" s="241"/>
      <c r="B309" s="245"/>
      <c r="C309" s="239"/>
      <c r="D309" s="239"/>
      <c r="E309" s="242"/>
      <c r="F309" s="242"/>
      <c r="G309" s="242"/>
      <c r="H309" s="243">
        <f t="shared" si="6"/>
        <v>0</v>
      </c>
      <c r="I309" s="244"/>
      <c r="J309" s="238" t="s">
        <v>379</v>
      </c>
      <c r="L309" s="236"/>
    </row>
    <row r="310" spans="1:12">
      <c r="A310" s="241"/>
      <c r="B310" s="245"/>
      <c r="C310" s="239"/>
      <c r="D310" s="239"/>
      <c r="E310" s="242"/>
      <c r="F310" s="242"/>
      <c r="G310" s="242"/>
      <c r="H310" s="243">
        <f t="shared" si="6"/>
        <v>0</v>
      </c>
      <c r="I310" s="244"/>
      <c r="J310" s="238" t="s">
        <v>379</v>
      </c>
      <c r="L310" s="236"/>
    </row>
    <row r="311" spans="1:12">
      <c r="A311" s="241"/>
      <c r="B311" s="245"/>
      <c r="C311" s="239"/>
      <c r="D311" s="239"/>
      <c r="E311" s="242"/>
      <c r="F311" s="242"/>
      <c r="G311" s="242"/>
      <c r="H311" s="243">
        <f t="shared" si="6"/>
        <v>0</v>
      </c>
      <c r="I311" s="244"/>
      <c r="J311" s="238" t="s">
        <v>379</v>
      </c>
      <c r="L311" s="236"/>
    </row>
    <row r="312" spans="1:12">
      <c r="A312" s="241"/>
      <c r="B312" s="245"/>
      <c r="C312" s="239"/>
      <c r="D312" s="239"/>
      <c r="E312" s="242"/>
      <c r="F312" s="242"/>
      <c r="G312" s="242"/>
      <c r="H312" s="243">
        <f t="shared" si="6"/>
        <v>0</v>
      </c>
      <c r="I312" s="244"/>
      <c r="J312" s="238" t="s">
        <v>379</v>
      </c>
      <c r="L312" s="236"/>
    </row>
    <row r="313" spans="1:12">
      <c r="A313" s="241"/>
      <c r="B313" s="245"/>
      <c r="C313" s="239"/>
      <c r="D313" s="239"/>
      <c r="E313" s="242"/>
      <c r="F313" s="242"/>
      <c r="G313" s="242"/>
      <c r="H313" s="243">
        <f t="shared" si="6"/>
        <v>0</v>
      </c>
      <c r="I313" s="244"/>
      <c r="J313" s="238" t="s">
        <v>379</v>
      </c>
      <c r="L313" s="236"/>
    </row>
    <row r="314" spans="1:12">
      <c r="A314" s="241"/>
      <c r="B314" s="245"/>
      <c r="C314" s="239"/>
      <c r="D314" s="239"/>
      <c r="E314" s="242"/>
      <c r="F314" s="242"/>
      <c r="G314" s="242"/>
      <c r="H314" s="243">
        <f t="shared" si="6"/>
        <v>0</v>
      </c>
      <c r="I314" s="244"/>
      <c r="J314" s="238" t="s">
        <v>379</v>
      </c>
      <c r="L314" s="236"/>
    </row>
    <row r="315" spans="1:12">
      <c r="A315" s="241"/>
      <c r="B315" s="245"/>
      <c r="C315" s="239"/>
      <c r="D315" s="239"/>
      <c r="E315" s="242"/>
      <c r="F315" s="242"/>
      <c r="G315" s="242"/>
      <c r="H315" s="243">
        <f t="shared" si="6"/>
        <v>0</v>
      </c>
      <c r="I315" s="244"/>
      <c r="J315" s="238" t="s">
        <v>379</v>
      </c>
      <c r="L315" s="236"/>
    </row>
    <row r="316" spans="1:12">
      <c r="A316" s="241"/>
      <c r="B316" s="245"/>
      <c r="C316" s="239"/>
      <c r="D316" s="239"/>
      <c r="E316" s="242"/>
      <c r="F316" s="242"/>
      <c r="G316" s="242"/>
      <c r="H316" s="243">
        <f t="shared" si="6"/>
        <v>0</v>
      </c>
      <c r="I316" s="244"/>
      <c r="J316" s="238" t="s">
        <v>379</v>
      </c>
      <c r="L316" s="236"/>
    </row>
    <row r="317" spans="1:12">
      <c r="A317" s="241"/>
      <c r="B317" s="245"/>
      <c r="C317" s="239"/>
      <c r="D317" s="239"/>
      <c r="E317" s="242"/>
      <c r="F317" s="242"/>
      <c r="G317" s="242"/>
      <c r="H317" s="243">
        <f t="shared" si="6"/>
        <v>0</v>
      </c>
      <c r="I317" s="244"/>
      <c r="J317" s="238" t="s">
        <v>379</v>
      </c>
      <c r="L317" s="236"/>
    </row>
    <row r="318" spans="1:12">
      <c r="A318" s="241"/>
      <c r="B318" s="245"/>
      <c r="C318" s="239"/>
      <c r="D318" s="239"/>
      <c r="E318" s="242"/>
      <c r="F318" s="242"/>
      <c r="G318" s="242"/>
      <c r="H318" s="243">
        <f t="shared" si="6"/>
        <v>0</v>
      </c>
      <c r="I318" s="244"/>
      <c r="J318" s="238" t="s">
        <v>379</v>
      </c>
      <c r="L318" s="236"/>
    </row>
    <row r="319" spans="1:12">
      <c r="A319" s="241"/>
      <c r="B319" s="245"/>
      <c r="C319" s="239"/>
      <c r="D319" s="239"/>
      <c r="E319" s="242"/>
      <c r="F319" s="242"/>
      <c r="G319" s="242"/>
      <c r="H319" s="243">
        <f t="shared" si="6"/>
        <v>0</v>
      </c>
      <c r="I319" s="244"/>
      <c r="J319" s="238" t="s">
        <v>379</v>
      </c>
      <c r="L319" s="236"/>
    </row>
    <row r="320" spans="1:12">
      <c r="A320" s="241"/>
      <c r="B320" s="245"/>
      <c r="C320" s="239"/>
      <c r="D320" s="239"/>
      <c r="E320" s="242"/>
      <c r="F320" s="242"/>
      <c r="G320" s="242"/>
      <c r="H320" s="243">
        <f t="shared" si="6"/>
        <v>0</v>
      </c>
      <c r="I320" s="244"/>
      <c r="J320" s="238" t="s">
        <v>379</v>
      </c>
      <c r="L320" s="236"/>
    </row>
    <row r="321" spans="1:12">
      <c r="A321" s="241"/>
      <c r="B321" s="245"/>
      <c r="C321" s="239"/>
      <c r="D321" s="239"/>
      <c r="E321" s="242"/>
      <c r="F321" s="242"/>
      <c r="G321" s="242"/>
      <c r="H321" s="243">
        <f t="shared" si="6"/>
        <v>0</v>
      </c>
      <c r="I321" s="244"/>
      <c r="J321" s="238" t="s">
        <v>379</v>
      </c>
      <c r="L321" s="236"/>
    </row>
    <row r="322" spans="1:12">
      <c r="A322" s="241"/>
      <c r="B322" s="245"/>
      <c r="C322" s="239"/>
      <c r="D322" s="239"/>
      <c r="E322" s="242"/>
      <c r="F322" s="242"/>
      <c r="G322" s="242"/>
      <c r="H322" s="243">
        <f t="shared" si="6"/>
        <v>0</v>
      </c>
      <c r="I322" s="244"/>
      <c r="J322" s="238" t="s">
        <v>379</v>
      </c>
      <c r="L322" s="236"/>
    </row>
    <row r="323" spans="1:12">
      <c r="A323" s="241"/>
      <c r="B323" s="245"/>
      <c r="C323" s="239"/>
      <c r="D323" s="239"/>
      <c r="E323" s="242"/>
      <c r="F323" s="242"/>
      <c r="G323" s="242"/>
      <c r="H323" s="243">
        <f t="shared" si="6"/>
        <v>0</v>
      </c>
      <c r="I323" s="244"/>
      <c r="J323" s="238" t="s">
        <v>379</v>
      </c>
      <c r="L323" s="236"/>
    </row>
    <row r="324" spans="1:12">
      <c r="A324" s="241"/>
      <c r="B324" s="245"/>
      <c r="C324" s="239"/>
      <c r="D324" s="239"/>
      <c r="E324" s="242"/>
      <c r="F324" s="242"/>
      <c r="G324" s="242"/>
      <c r="H324" s="243">
        <f t="shared" si="6"/>
        <v>0</v>
      </c>
      <c r="I324" s="244"/>
      <c r="J324" s="238" t="s">
        <v>379</v>
      </c>
      <c r="L324" s="236"/>
    </row>
    <row r="325" spans="1:12">
      <c r="A325" s="241"/>
      <c r="B325" s="245"/>
      <c r="C325" s="239"/>
      <c r="D325" s="239"/>
      <c r="E325" s="242"/>
      <c r="F325" s="242"/>
      <c r="G325" s="242"/>
      <c r="H325" s="243">
        <f t="shared" si="6"/>
        <v>0</v>
      </c>
      <c r="I325" s="244"/>
      <c r="J325" s="238" t="s">
        <v>379</v>
      </c>
      <c r="L325" s="236"/>
    </row>
    <row r="326" spans="1:12">
      <c r="A326" s="241"/>
      <c r="B326" s="245"/>
      <c r="C326" s="239"/>
      <c r="D326" s="239"/>
      <c r="E326" s="242"/>
      <c r="F326" s="242"/>
      <c r="G326" s="242"/>
      <c r="H326" s="243">
        <f t="shared" si="6"/>
        <v>0</v>
      </c>
      <c r="I326" s="244"/>
      <c r="J326" s="238" t="s">
        <v>379</v>
      </c>
      <c r="L326" s="236"/>
    </row>
    <row r="327" spans="1:12">
      <c r="A327" s="241"/>
      <c r="B327" s="245"/>
      <c r="C327" s="239"/>
      <c r="D327" s="239"/>
      <c r="E327" s="242"/>
      <c r="F327" s="242"/>
      <c r="G327" s="242"/>
      <c r="H327" s="243">
        <f t="shared" si="6"/>
        <v>0</v>
      </c>
      <c r="I327" s="244"/>
      <c r="J327" s="238" t="s">
        <v>379</v>
      </c>
      <c r="L327" s="236"/>
    </row>
    <row r="328" spans="1:12">
      <c r="A328" s="241"/>
      <c r="B328" s="245"/>
      <c r="C328" s="239"/>
      <c r="D328" s="239"/>
      <c r="E328" s="242"/>
      <c r="F328" s="242"/>
      <c r="G328" s="242"/>
      <c r="H328" s="243">
        <f t="shared" si="6"/>
        <v>0</v>
      </c>
      <c r="I328" s="244"/>
      <c r="J328" s="238" t="s">
        <v>379</v>
      </c>
      <c r="L328" s="236"/>
    </row>
    <row r="329" spans="1:12">
      <c r="A329" s="241"/>
      <c r="B329" s="245"/>
      <c r="C329" s="239"/>
      <c r="D329" s="239"/>
      <c r="E329" s="242"/>
      <c r="F329" s="242"/>
      <c r="G329" s="242"/>
      <c r="H329" s="243">
        <f t="shared" si="6"/>
        <v>0</v>
      </c>
      <c r="I329" s="244"/>
      <c r="J329" s="238" t="s">
        <v>379</v>
      </c>
      <c r="L329" s="236"/>
    </row>
    <row r="330" spans="1:12">
      <c r="A330" s="241"/>
      <c r="B330" s="245"/>
      <c r="C330" s="239"/>
      <c r="D330" s="239"/>
      <c r="E330" s="242"/>
      <c r="F330" s="242"/>
      <c r="G330" s="242"/>
      <c r="H330" s="243">
        <f t="shared" si="6"/>
        <v>0</v>
      </c>
      <c r="I330" s="244"/>
      <c r="J330" s="238" t="s">
        <v>379</v>
      </c>
      <c r="L330" s="236"/>
    </row>
    <row r="331" spans="1:12">
      <c r="A331" s="241"/>
      <c r="B331" s="245"/>
      <c r="C331" s="239"/>
      <c r="D331" s="239"/>
      <c r="E331" s="242"/>
      <c r="F331" s="242"/>
      <c r="G331" s="242"/>
      <c r="H331" s="243">
        <f t="shared" ref="H331:H394" si="7">SUM(E331:G331)</f>
        <v>0</v>
      </c>
      <c r="I331" s="244"/>
      <c r="J331" s="238" t="s">
        <v>379</v>
      </c>
      <c r="L331" s="236"/>
    </row>
    <row r="332" spans="1:12">
      <c r="A332" s="241"/>
      <c r="B332" s="245"/>
      <c r="C332" s="239"/>
      <c r="D332" s="239"/>
      <c r="E332" s="242"/>
      <c r="F332" s="242"/>
      <c r="G332" s="242"/>
      <c r="H332" s="243">
        <f t="shared" si="7"/>
        <v>0</v>
      </c>
      <c r="I332" s="244"/>
      <c r="J332" s="238" t="s">
        <v>379</v>
      </c>
      <c r="L332" s="236"/>
    </row>
    <row r="333" spans="1:12">
      <c r="A333" s="241"/>
      <c r="B333" s="245"/>
      <c r="C333" s="239"/>
      <c r="D333" s="239"/>
      <c r="E333" s="242"/>
      <c r="F333" s="242"/>
      <c r="G333" s="242"/>
      <c r="H333" s="243">
        <f t="shared" si="7"/>
        <v>0</v>
      </c>
      <c r="I333" s="244"/>
      <c r="J333" s="238" t="s">
        <v>379</v>
      </c>
      <c r="L333" s="236"/>
    </row>
    <row r="334" spans="1:12">
      <c r="A334" s="241"/>
      <c r="B334" s="245"/>
      <c r="C334" s="239"/>
      <c r="D334" s="239"/>
      <c r="E334" s="242"/>
      <c r="F334" s="242"/>
      <c r="G334" s="242"/>
      <c r="H334" s="243">
        <f t="shared" si="7"/>
        <v>0</v>
      </c>
      <c r="I334" s="244"/>
      <c r="J334" s="238" t="s">
        <v>379</v>
      </c>
      <c r="L334" s="236"/>
    </row>
    <row r="335" spans="1:12">
      <c r="A335" s="241"/>
      <c r="B335" s="245"/>
      <c r="C335" s="239"/>
      <c r="D335" s="239"/>
      <c r="E335" s="242"/>
      <c r="F335" s="242"/>
      <c r="G335" s="242"/>
      <c r="H335" s="243">
        <f t="shared" si="7"/>
        <v>0</v>
      </c>
      <c r="I335" s="244"/>
      <c r="J335" s="238" t="s">
        <v>379</v>
      </c>
      <c r="L335" s="236"/>
    </row>
    <row r="336" spans="1:12">
      <c r="A336" s="241"/>
      <c r="B336" s="245"/>
      <c r="C336" s="239"/>
      <c r="D336" s="239"/>
      <c r="E336" s="242"/>
      <c r="F336" s="242"/>
      <c r="G336" s="242"/>
      <c r="H336" s="243">
        <f t="shared" si="7"/>
        <v>0</v>
      </c>
      <c r="I336" s="244"/>
      <c r="J336" s="238" t="s">
        <v>379</v>
      </c>
      <c r="L336" s="236"/>
    </row>
    <row r="337" spans="1:12">
      <c r="A337" s="241"/>
      <c r="B337" s="245"/>
      <c r="C337" s="239"/>
      <c r="D337" s="239"/>
      <c r="E337" s="242"/>
      <c r="F337" s="242"/>
      <c r="G337" s="242"/>
      <c r="H337" s="243">
        <f t="shared" si="7"/>
        <v>0</v>
      </c>
      <c r="I337" s="244"/>
      <c r="J337" s="238" t="s">
        <v>379</v>
      </c>
      <c r="L337" s="236"/>
    </row>
    <row r="338" spans="1:12">
      <c r="A338" s="241"/>
      <c r="B338" s="245"/>
      <c r="C338" s="239"/>
      <c r="D338" s="239"/>
      <c r="E338" s="242"/>
      <c r="F338" s="242"/>
      <c r="G338" s="242"/>
      <c r="H338" s="243">
        <f t="shared" si="7"/>
        <v>0</v>
      </c>
      <c r="I338" s="244"/>
      <c r="J338" s="238" t="s">
        <v>379</v>
      </c>
      <c r="L338" s="236"/>
    </row>
    <row r="339" spans="1:12">
      <c r="A339" s="241"/>
      <c r="B339" s="245"/>
      <c r="C339" s="239"/>
      <c r="D339" s="239"/>
      <c r="E339" s="242"/>
      <c r="F339" s="242"/>
      <c r="G339" s="242"/>
      <c r="H339" s="243">
        <f t="shared" si="7"/>
        <v>0</v>
      </c>
      <c r="I339" s="244"/>
      <c r="J339" s="238" t="s">
        <v>379</v>
      </c>
      <c r="L339" s="236"/>
    </row>
    <row r="340" spans="1:12">
      <c r="A340" s="241"/>
      <c r="B340" s="245"/>
      <c r="C340" s="239"/>
      <c r="D340" s="239"/>
      <c r="E340" s="242"/>
      <c r="F340" s="242"/>
      <c r="G340" s="242"/>
      <c r="H340" s="243">
        <f t="shared" si="7"/>
        <v>0</v>
      </c>
      <c r="I340" s="244"/>
      <c r="J340" s="238" t="s">
        <v>379</v>
      </c>
      <c r="L340" s="236"/>
    </row>
    <row r="341" spans="1:12">
      <c r="A341" s="241"/>
      <c r="B341" s="245"/>
      <c r="C341" s="239"/>
      <c r="D341" s="239"/>
      <c r="E341" s="242"/>
      <c r="F341" s="242"/>
      <c r="G341" s="242"/>
      <c r="H341" s="243">
        <f t="shared" si="7"/>
        <v>0</v>
      </c>
      <c r="I341" s="244"/>
      <c r="J341" s="238" t="s">
        <v>379</v>
      </c>
      <c r="L341" s="236"/>
    </row>
    <row r="342" spans="1:12">
      <c r="A342" s="241"/>
      <c r="B342" s="245"/>
      <c r="C342" s="239"/>
      <c r="D342" s="239"/>
      <c r="E342" s="242"/>
      <c r="F342" s="242"/>
      <c r="G342" s="242"/>
      <c r="H342" s="243">
        <f t="shared" si="7"/>
        <v>0</v>
      </c>
      <c r="I342" s="244"/>
      <c r="J342" s="238" t="s">
        <v>379</v>
      </c>
      <c r="L342" s="236"/>
    </row>
    <row r="343" spans="1:12">
      <c r="A343" s="241"/>
      <c r="B343" s="245"/>
      <c r="C343" s="239"/>
      <c r="D343" s="239"/>
      <c r="E343" s="242"/>
      <c r="F343" s="242"/>
      <c r="G343" s="242"/>
      <c r="H343" s="243">
        <f t="shared" si="7"/>
        <v>0</v>
      </c>
      <c r="I343" s="244"/>
      <c r="J343" s="238" t="s">
        <v>379</v>
      </c>
      <c r="L343" s="236"/>
    </row>
    <row r="344" spans="1:12">
      <c r="A344" s="241"/>
      <c r="B344" s="245"/>
      <c r="C344" s="239"/>
      <c r="D344" s="239"/>
      <c r="E344" s="242"/>
      <c r="F344" s="242"/>
      <c r="G344" s="242"/>
      <c r="H344" s="243">
        <f t="shared" si="7"/>
        <v>0</v>
      </c>
      <c r="I344" s="244"/>
      <c r="J344" s="238" t="s">
        <v>379</v>
      </c>
      <c r="L344" s="236"/>
    </row>
    <row r="345" spans="1:12">
      <c r="A345" s="241"/>
      <c r="B345" s="245"/>
      <c r="C345" s="239"/>
      <c r="D345" s="239"/>
      <c r="E345" s="242"/>
      <c r="F345" s="242"/>
      <c r="G345" s="242"/>
      <c r="H345" s="243">
        <f t="shared" si="7"/>
        <v>0</v>
      </c>
      <c r="I345" s="244"/>
      <c r="J345" s="238" t="s">
        <v>379</v>
      </c>
      <c r="L345" s="236"/>
    </row>
    <row r="346" spans="1:12">
      <c r="A346" s="241"/>
      <c r="B346" s="245"/>
      <c r="C346" s="239"/>
      <c r="D346" s="239"/>
      <c r="E346" s="242"/>
      <c r="F346" s="242"/>
      <c r="G346" s="242"/>
      <c r="H346" s="243">
        <f t="shared" si="7"/>
        <v>0</v>
      </c>
      <c r="I346" s="244"/>
      <c r="J346" s="238" t="s">
        <v>379</v>
      </c>
      <c r="L346" s="236"/>
    </row>
    <row r="347" spans="1:12">
      <c r="A347" s="241"/>
      <c r="B347" s="245"/>
      <c r="C347" s="239"/>
      <c r="D347" s="239"/>
      <c r="E347" s="242"/>
      <c r="F347" s="242"/>
      <c r="G347" s="242"/>
      <c r="H347" s="243">
        <f t="shared" si="7"/>
        <v>0</v>
      </c>
      <c r="I347" s="244"/>
      <c r="J347" s="238" t="s">
        <v>379</v>
      </c>
      <c r="L347" s="236"/>
    </row>
    <row r="348" spans="1:12">
      <c r="A348" s="241"/>
      <c r="B348" s="245"/>
      <c r="C348" s="239"/>
      <c r="D348" s="239"/>
      <c r="E348" s="242"/>
      <c r="F348" s="242"/>
      <c r="G348" s="242"/>
      <c r="H348" s="243">
        <f t="shared" si="7"/>
        <v>0</v>
      </c>
      <c r="I348" s="244"/>
      <c r="J348" s="238" t="s">
        <v>379</v>
      </c>
      <c r="L348" s="236"/>
    </row>
    <row r="349" spans="1:12">
      <c r="A349" s="241"/>
      <c r="B349" s="245"/>
      <c r="C349" s="239"/>
      <c r="D349" s="239"/>
      <c r="E349" s="242"/>
      <c r="F349" s="242"/>
      <c r="G349" s="242"/>
      <c r="H349" s="243">
        <f t="shared" si="7"/>
        <v>0</v>
      </c>
      <c r="I349" s="244"/>
      <c r="J349" s="238" t="s">
        <v>379</v>
      </c>
      <c r="L349" s="236"/>
    </row>
    <row r="350" spans="1:12">
      <c r="A350" s="241"/>
      <c r="B350" s="245"/>
      <c r="C350" s="239"/>
      <c r="D350" s="239"/>
      <c r="E350" s="242"/>
      <c r="F350" s="242"/>
      <c r="G350" s="242"/>
      <c r="H350" s="243">
        <f t="shared" si="7"/>
        <v>0</v>
      </c>
      <c r="I350" s="244"/>
      <c r="J350" s="238" t="s">
        <v>379</v>
      </c>
      <c r="L350" s="236"/>
    </row>
    <row r="351" spans="1:12">
      <c r="A351" s="241"/>
      <c r="B351" s="245"/>
      <c r="C351" s="239"/>
      <c r="D351" s="239"/>
      <c r="E351" s="242"/>
      <c r="F351" s="242"/>
      <c r="G351" s="242"/>
      <c r="H351" s="243">
        <f t="shared" si="7"/>
        <v>0</v>
      </c>
      <c r="I351" s="244"/>
      <c r="J351" s="238" t="s">
        <v>379</v>
      </c>
      <c r="L351" s="236"/>
    </row>
    <row r="352" spans="1:12">
      <c r="A352" s="241"/>
      <c r="B352" s="245"/>
      <c r="C352" s="239"/>
      <c r="D352" s="239"/>
      <c r="E352" s="242"/>
      <c r="F352" s="242"/>
      <c r="G352" s="242"/>
      <c r="H352" s="243">
        <f t="shared" si="7"/>
        <v>0</v>
      </c>
      <c r="I352" s="244"/>
      <c r="J352" s="238" t="s">
        <v>379</v>
      </c>
      <c r="L352" s="236"/>
    </row>
    <row r="353" spans="1:12">
      <c r="A353" s="241"/>
      <c r="B353" s="245"/>
      <c r="C353" s="239"/>
      <c r="D353" s="239"/>
      <c r="E353" s="242"/>
      <c r="F353" s="242"/>
      <c r="G353" s="242"/>
      <c r="H353" s="243">
        <f t="shared" si="7"/>
        <v>0</v>
      </c>
      <c r="I353" s="244"/>
      <c r="J353" s="238" t="s">
        <v>379</v>
      </c>
      <c r="L353" s="236"/>
    </row>
    <row r="354" spans="1:12">
      <c r="A354" s="241"/>
      <c r="B354" s="245"/>
      <c r="C354" s="239"/>
      <c r="D354" s="239"/>
      <c r="E354" s="242"/>
      <c r="F354" s="242"/>
      <c r="G354" s="242"/>
      <c r="H354" s="243">
        <f t="shared" si="7"/>
        <v>0</v>
      </c>
      <c r="I354" s="244"/>
      <c r="J354" s="238" t="s">
        <v>379</v>
      </c>
      <c r="L354" s="236"/>
    </row>
    <row r="355" spans="1:12">
      <c r="A355" s="241"/>
      <c r="B355" s="245"/>
      <c r="C355" s="239"/>
      <c r="D355" s="239"/>
      <c r="E355" s="242"/>
      <c r="F355" s="242"/>
      <c r="G355" s="242"/>
      <c r="H355" s="243">
        <f t="shared" si="7"/>
        <v>0</v>
      </c>
      <c r="I355" s="244"/>
      <c r="J355" s="238" t="s">
        <v>379</v>
      </c>
      <c r="L355" s="236"/>
    </row>
    <row r="356" spans="1:12">
      <c r="A356" s="241"/>
      <c r="B356" s="245"/>
      <c r="C356" s="239"/>
      <c r="D356" s="239"/>
      <c r="E356" s="242"/>
      <c r="F356" s="242"/>
      <c r="G356" s="242"/>
      <c r="H356" s="243">
        <f t="shared" si="7"/>
        <v>0</v>
      </c>
      <c r="I356" s="244"/>
      <c r="J356" s="238" t="s">
        <v>379</v>
      </c>
      <c r="L356" s="236"/>
    </row>
    <row r="357" spans="1:12">
      <c r="A357" s="241"/>
      <c r="B357" s="245"/>
      <c r="C357" s="239"/>
      <c r="D357" s="239"/>
      <c r="E357" s="242"/>
      <c r="F357" s="242"/>
      <c r="G357" s="242"/>
      <c r="H357" s="243">
        <f t="shared" si="7"/>
        <v>0</v>
      </c>
      <c r="I357" s="244"/>
      <c r="J357" s="238" t="s">
        <v>379</v>
      </c>
      <c r="L357" s="236"/>
    </row>
    <row r="358" spans="1:12">
      <c r="A358" s="241"/>
      <c r="B358" s="245"/>
      <c r="C358" s="239"/>
      <c r="D358" s="239"/>
      <c r="E358" s="242"/>
      <c r="F358" s="242"/>
      <c r="G358" s="242"/>
      <c r="H358" s="243">
        <f t="shared" si="7"/>
        <v>0</v>
      </c>
      <c r="I358" s="244"/>
      <c r="J358" s="238" t="s">
        <v>379</v>
      </c>
      <c r="L358" s="236"/>
    </row>
    <row r="359" spans="1:12">
      <c r="A359" s="241"/>
      <c r="B359" s="245"/>
      <c r="C359" s="239"/>
      <c r="D359" s="239"/>
      <c r="E359" s="242"/>
      <c r="F359" s="242"/>
      <c r="G359" s="242"/>
      <c r="H359" s="243">
        <f t="shared" si="7"/>
        <v>0</v>
      </c>
      <c r="I359" s="244"/>
      <c r="J359" s="238" t="s">
        <v>379</v>
      </c>
      <c r="L359" s="236"/>
    </row>
    <row r="360" spans="1:12">
      <c r="A360" s="241"/>
      <c r="B360" s="245"/>
      <c r="C360" s="239"/>
      <c r="D360" s="239"/>
      <c r="E360" s="242"/>
      <c r="F360" s="242"/>
      <c r="G360" s="242"/>
      <c r="H360" s="243">
        <f t="shared" si="7"/>
        <v>0</v>
      </c>
      <c r="I360" s="244"/>
      <c r="J360" s="238" t="s">
        <v>379</v>
      </c>
      <c r="L360" s="236"/>
    </row>
    <row r="361" spans="1:12">
      <c r="A361" s="241"/>
      <c r="B361" s="245"/>
      <c r="C361" s="239"/>
      <c r="D361" s="239"/>
      <c r="E361" s="242"/>
      <c r="F361" s="242"/>
      <c r="G361" s="242"/>
      <c r="H361" s="243">
        <f t="shared" si="7"/>
        <v>0</v>
      </c>
      <c r="I361" s="244"/>
      <c r="J361" s="238" t="s">
        <v>379</v>
      </c>
      <c r="L361" s="236"/>
    </row>
    <row r="362" spans="1:12">
      <c r="A362" s="241"/>
      <c r="B362" s="245"/>
      <c r="C362" s="239"/>
      <c r="D362" s="239"/>
      <c r="E362" s="242"/>
      <c r="F362" s="242"/>
      <c r="G362" s="242"/>
      <c r="H362" s="243">
        <f t="shared" si="7"/>
        <v>0</v>
      </c>
      <c r="I362" s="244"/>
      <c r="J362" s="238" t="s">
        <v>379</v>
      </c>
      <c r="L362" s="236"/>
    </row>
    <row r="363" spans="1:12">
      <c r="A363" s="241"/>
      <c r="B363" s="245"/>
      <c r="C363" s="239"/>
      <c r="D363" s="239"/>
      <c r="E363" s="242"/>
      <c r="F363" s="242"/>
      <c r="G363" s="242"/>
      <c r="H363" s="243">
        <f t="shared" si="7"/>
        <v>0</v>
      </c>
      <c r="I363" s="244"/>
      <c r="J363" s="238" t="s">
        <v>379</v>
      </c>
      <c r="L363" s="236"/>
    </row>
    <row r="364" spans="1:12">
      <c r="A364" s="241"/>
      <c r="B364" s="245"/>
      <c r="C364" s="239"/>
      <c r="D364" s="239"/>
      <c r="E364" s="242"/>
      <c r="F364" s="242"/>
      <c r="G364" s="242"/>
      <c r="H364" s="243">
        <f t="shared" si="7"/>
        <v>0</v>
      </c>
      <c r="I364" s="244"/>
      <c r="J364" s="238" t="s">
        <v>379</v>
      </c>
      <c r="L364" s="236"/>
    </row>
    <row r="365" spans="1:12">
      <c r="A365" s="241"/>
      <c r="B365" s="245"/>
      <c r="C365" s="239"/>
      <c r="D365" s="239"/>
      <c r="E365" s="242"/>
      <c r="F365" s="242"/>
      <c r="G365" s="242"/>
      <c r="H365" s="243">
        <f t="shared" si="7"/>
        <v>0</v>
      </c>
      <c r="I365" s="244"/>
      <c r="J365" s="238" t="s">
        <v>379</v>
      </c>
      <c r="L365" s="236"/>
    </row>
    <row r="366" spans="1:12">
      <c r="A366" s="241"/>
      <c r="B366" s="245"/>
      <c r="C366" s="239"/>
      <c r="D366" s="239"/>
      <c r="E366" s="242"/>
      <c r="F366" s="242"/>
      <c r="G366" s="242"/>
      <c r="H366" s="243">
        <f t="shared" si="7"/>
        <v>0</v>
      </c>
      <c r="I366" s="244"/>
      <c r="J366" s="238" t="s">
        <v>379</v>
      </c>
      <c r="L366" s="236"/>
    </row>
    <row r="367" spans="1:12">
      <c r="A367" s="241"/>
      <c r="B367" s="245"/>
      <c r="C367" s="239"/>
      <c r="D367" s="239"/>
      <c r="E367" s="242"/>
      <c r="F367" s="242"/>
      <c r="G367" s="242"/>
      <c r="H367" s="243">
        <f t="shared" si="7"/>
        <v>0</v>
      </c>
      <c r="I367" s="244"/>
      <c r="J367" s="238" t="s">
        <v>379</v>
      </c>
      <c r="L367" s="236"/>
    </row>
    <row r="368" spans="1:12">
      <c r="A368" s="241"/>
      <c r="B368" s="245"/>
      <c r="C368" s="239"/>
      <c r="D368" s="239"/>
      <c r="E368" s="242"/>
      <c r="F368" s="242"/>
      <c r="G368" s="242"/>
      <c r="H368" s="243">
        <f t="shared" si="7"/>
        <v>0</v>
      </c>
      <c r="I368" s="244"/>
      <c r="J368" s="238" t="s">
        <v>379</v>
      </c>
      <c r="L368" s="236"/>
    </row>
    <row r="369" spans="1:12">
      <c r="A369" s="241"/>
      <c r="B369" s="245"/>
      <c r="C369" s="239"/>
      <c r="D369" s="239"/>
      <c r="E369" s="242"/>
      <c r="F369" s="242"/>
      <c r="G369" s="242"/>
      <c r="H369" s="243">
        <f t="shared" si="7"/>
        <v>0</v>
      </c>
      <c r="I369" s="244"/>
      <c r="J369" s="238" t="s">
        <v>379</v>
      </c>
      <c r="L369" s="236"/>
    </row>
    <row r="370" spans="1:12">
      <c r="A370" s="241"/>
      <c r="B370" s="245"/>
      <c r="C370" s="239"/>
      <c r="D370" s="239"/>
      <c r="E370" s="242"/>
      <c r="F370" s="242"/>
      <c r="G370" s="242"/>
      <c r="H370" s="243">
        <f t="shared" si="7"/>
        <v>0</v>
      </c>
      <c r="I370" s="244"/>
      <c r="J370" s="238" t="s">
        <v>379</v>
      </c>
      <c r="L370" s="236"/>
    </row>
    <row r="371" spans="1:12">
      <c r="A371" s="241"/>
      <c r="B371" s="245"/>
      <c r="C371" s="239"/>
      <c r="D371" s="239"/>
      <c r="E371" s="242"/>
      <c r="F371" s="242"/>
      <c r="G371" s="242"/>
      <c r="H371" s="243">
        <f t="shared" si="7"/>
        <v>0</v>
      </c>
      <c r="I371" s="244"/>
      <c r="J371" s="238" t="s">
        <v>379</v>
      </c>
      <c r="L371" s="236"/>
    </row>
    <row r="372" spans="1:12">
      <c r="A372" s="241"/>
      <c r="B372" s="245"/>
      <c r="C372" s="239"/>
      <c r="D372" s="239"/>
      <c r="E372" s="242"/>
      <c r="F372" s="242"/>
      <c r="G372" s="242"/>
      <c r="H372" s="243">
        <f t="shared" si="7"/>
        <v>0</v>
      </c>
      <c r="I372" s="244"/>
      <c r="J372" s="238" t="s">
        <v>379</v>
      </c>
      <c r="L372" s="236"/>
    </row>
    <row r="373" spans="1:12">
      <c r="A373" s="241"/>
      <c r="B373" s="245"/>
      <c r="C373" s="239"/>
      <c r="D373" s="239"/>
      <c r="E373" s="242"/>
      <c r="F373" s="242"/>
      <c r="G373" s="242"/>
      <c r="H373" s="243">
        <f t="shared" si="7"/>
        <v>0</v>
      </c>
      <c r="I373" s="244"/>
      <c r="J373" s="238" t="s">
        <v>379</v>
      </c>
      <c r="L373" s="236"/>
    </row>
    <row r="374" spans="1:12">
      <c r="A374" s="241"/>
      <c r="B374" s="245"/>
      <c r="C374" s="239"/>
      <c r="D374" s="239"/>
      <c r="E374" s="242"/>
      <c r="F374" s="242"/>
      <c r="G374" s="242"/>
      <c r="H374" s="243">
        <f t="shared" si="7"/>
        <v>0</v>
      </c>
      <c r="I374" s="244"/>
      <c r="J374" s="238" t="s">
        <v>379</v>
      </c>
      <c r="L374" s="236"/>
    </row>
    <row r="375" spans="1:12">
      <c r="A375" s="241"/>
      <c r="B375" s="245"/>
      <c r="C375" s="239"/>
      <c r="D375" s="239"/>
      <c r="E375" s="242"/>
      <c r="F375" s="242"/>
      <c r="G375" s="242"/>
      <c r="H375" s="243">
        <f t="shared" si="7"/>
        <v>0</v>
      </c>
      <c r="I375" s="244"/>
      <c r="J375" s="238" t="s">
        <v>379</v>
      </c>
      <c r="L375" s="236"/>
    </row>
    <row r="376" spans="1:12">
      <c r="A376" s="241"/>
      <c r="B376" s="245"/>
      <c r="C376" s="239"/>
      <c r="D376" s="239"/>
      <c r="E376" s="242"/>
      <c r="F376" s="242"/>
      <c r="G376" s="242"/>
      <c r="H376" s="243">
        <f t="shared" si="7"/>
        <v>0</v>
      </c>
      <c r="I376" s="244"/>
      <c r="J376" s="238" t="s">
        <v>379</v>
      </c>
      <c r="L376" s="236"/>
    </row>
    <row r="377" spans="1:12">
      <c r="A377" s="241"/>
      <c r="B377" s="245"/>
      <c r="C377" s="239"/>
      <c r="D377" s="239"/>
      <c r="E377" s="242"/>
      <c r="F377" s="242"/>
      <c r="G377" s="242"/>
      <c r="H377" s="243">
        <f t="shared" si="7"/>
        <v>0</v>
      </c>
      <c r="I377" s="244"/>
      <c r="J377" s="238" t="s">
        <v>379</v>
      </c>
      <c r="L377" s="236"/>
    </row>
    <row r="378" spans="1:12">
      <c r="A378" s="241"/>
      <c r="B378" s="245"/>
      <c r="C378" s="239"/>
      <c r="D378" s="239"/>
      <c r="E378" s="242"/>
      <c r="F378" s="242"/>
      <c r="G378" s="242"/>
      <c r="H378" s="243">
        <f t="shared" si="7"/>
        <v>0</v>
      </c>
      <c r="I378" s="244"/>
      <c r="J378" s="238" t="s">
        <v>379</v>
      </c>
      <c r="L378" s="236"/>
    </row>
    <row r="379" spans="1:12">
      <c r="A379" s="241"/>
      <c r="B379" s="245"/>
      <c r="C379" s="239"/>
      <c r="D379" s="239"/>
      <c r="E379" s="242"/>
      <c r="F379" s="242"/>
      <c r="G379" s="242"/>
      <c r="H379" s="243">
        <f t="shared" si="7"/>
        <v>0</v>
      </c>
      <c r="I379" s="244"/>
      <c r="J379" s="238" t="s">
        <v>379</v>
      </c>
      <c r="L379" s="236"/>
    </row>
    <row r="380" spans="1:12">
      <c r="A380" s="241"/>
      <c r="B380" s="245"/>
      <c r="C380" s="239"/>
      <c r="D380" s="239"/>
      <c r="E380" s="242"/>
      <c r="F380" s="242"/>
      <c r="G380" s="242"/>
      <c r="H380" s="243">
        <f t="shared" si="7"/>
        <v>0</v>
      </c>
      <c r="I380" s="244"/>
      <c r="J380" s="238" t="s">
        <v>379</v>
      </c>
      <c r="L380" s="236"/>
    </row>
    <row r="381" spans="1:12">
      <c r="A381" s="241"/>
      <c r="B381" s="245"/>
      <c r="C381" s="239"/>
      <c r="D381" s="239"/>
      <c r="E381" s="242"/>
      <c r="F381" s="242"/>
      <c r="G381" s="242"/>
      <c r="H381" s="243">
        <f t="shared" si="7"/>
        <v>0</v>
      </c>
      <c r="I381" s="244"/>
      <c r="J381" s="238" t="s">
        <v>379</v>
      </c>
      <c r="L381" s="236"/>
    </row>
    <row r="382" spans="1:12">
      <c r="A382" s="241"/>
      <c r="B382" s="245"/>
      <c r="C382" s="239"/>
      <c r="D382" s="239"/>
      <c r="E382" s="242"/>
      <c r="F382" s="242"/>
      <c r="G382" s="242"/>
      <c r="H382" s="243">
        <f t="shared" si="7"/>
        <v>0</v>
      </c>
      <c r="I382" s="244"/>
      <c r="J382" s="238" t="s">
        <v>379</v>
      </c>
      <c r="L382" s="236"/>
    </row>
    <row r="383" spans="1:12">
      <c r="A383" s="241"/>
      <c r="B383" s="245"/>
      <c r="C383" s="239"/>
      <c r="D383" s="239"/>
      <c r="E383" s="242"/>
      <c r="F383" s="242"/>
      <c r="G383" s="242"/>
      <c r="H383" s="243">
        <f t="shared" si="7"/>
        <v>0</v>
      </c>
      <c r="I383" s="244"/>
      <c r="J383" s="238" t="s">
        <v>379</v>
      </c>
      <c r="L383" s="236"/>
    </row>
    <row r="384" spans="1:12">
      <c r="A384" s="241"/>
      <c r="B384" s="245"/>
      <c r="C384" s="239"/>
      <c r="D384" s="239"/>
      <c r="E384" s="242"/>
      <c r="F384" s="242"/>
      <c r="G384" s="242"/>
      <c r="H384" s="243">
        <f t="shared" si="7"/>
        <v>0</v>
      </c>
      <c r="I384" s="244"/>
      <c r="J384" s="238" t="s">
        <v>379</v>
      </c>
      <c r="L384" s="236"/>
    </row>
    <row r="385" spans="1:12">
      <c r="A385" s="241"/>
      <c r="B385" s="245"/>
      <c r="C385" s="239"/>
      <c r="D385" s="239"/>
      <c r="E385" s="242"/>
      <c r="F385" s="242"/>
      <c r="G385" s="242"/>
      <c r="H385" s="243">
        <f t="shared" si="7"/>
        <v>0</v>
      </c>
      <c r="I385" s="244"/>
      <c r="J385" s="238" t="s">
        <v>379</v>
      </c>
      <c r="L385" s="236"/>
    </row>
    <row r="386" spans="1:12">
      <c r="A386" s="241"/>
      <c r="B386" s="245"/>
      <c r="C386" s="239"/>
      <c r="D386" s="239"/>
      <c r="E386" s="242"/>
      <c r="F386" s="242"/>
      <c r="G386" s="242"/>
      <c r="H386" s="243">
        <f t="shared" si="7"/>
        <v>0</v>
      </c>
      <c r="I386" s="244"/>
      <c r="J386" s="238" t="s">
        <v>379</v>
      </c>
      <c r="L386" s="236"/>
    </row>
    <row r="387" spans="1:12">
      <c r="A387" s="241"/>
      <c r="B387" s="245"/>
      <c r="C387" s="239"/>
      <c r="D387" s="239"/>
      <c r="E387" s="242"/>
      <c r="F387" s="242"/>
      <c r="G387" s="242"/>
      <c r="H387" s="243">
        <f t="shared" si="7"/>
        <v>0</v>
      </c>
      <c r="I387" s="244"/>
      <c r="J387" s="238" t="s">
        <v>379</v>
      </c>
      <c r="L387" s="236"/>
    </row>
    <row r="388" spans="1:12">
      <c r="A388" s="241"/>
      <c r="B388" s="245"/>
      <c r="C388" s="239"/>
      <c r="D388" s="239"/>
      <c r="E388" s="242"/>
      <c r="F388" s="242"/>
      <c r="G388" s="242"/>
      <c r="H388" s="243">
        <f t="shared" si="7"/>
        <v>0</v>
      </c>
      <c r="I388" s="244"/>
      <c r="J388" s="238" t="s">
        <v>379</v>
      </c>
      <c r="L388" s="236"/>
    </row>
    <row r="389" spans="1:12">
      <c r="A389" s="241"/>
      <c r="B389" s="245"/>
      <c r="C389" s="239"/>
      <c r="D389" s="239"/>
      <c r="E389" s="242"/>
      <c r="F389" s="242"/>
      <c r="G389" s="242"/>
      <c r="H389" s="243">
        <f t="shared" si="7"/>
        <v>0</v>
      </c>
      <c r="I389" s="244"/>
      <c r="J389" s="238" t="s">
        <v>379</v>
      </c>
      <c r="L389" s="236"/>
    </row>
    <row r="390" spans="1:12">
      <c r="A390" s="241"/>
      <c r="B390" s="245"/>
      <c r="C390" s="239"/>
      <c r="D390" s="239"/>
      <c r="E390" s="242"/>
      <c r="F390" s="242"/>
      <c r="G390" s="242"/>
      <c r="H390" s="243">
        <f t="shared" si="7"/>
        <v>0</v>
      </c>
      <c r="I390" s="244"/>
      <c r="J390" s="238" t="s">
        <v>379</v>
      </c>
      <c r="L390" s="236"/>
    </row>
    <row r="391" spans="1:12">
      <c r="A391" s="241"/>
      <c r="B391" s="245"/>
      <c r="C391" s="239"/>
      <c r="D391" s="239"/>
      <c r="E391" s="242"/>
      <c r="F391" s="242"/>
      <c r="G391" s="242"/>
      <c r="H391" s="243">
        <f t="shared" si="7"/>
        <v>0</v>
      </c>
      <c r="I391" s="244"/>
      <c r="J391" s="238" t="s">
        <v>379</v>
      </c>
      <c r="L391" s="236"/>
    </row>
    <row r="392" spans="1:12">
      <c r="A392" s="241"/>
      <c r="B392" s="245"/>
      <c r="C392" s="239"/>
      <c r="D392" s="239"/>
      <c r="E392" s="242"/>
      <c r="F392" s="242"/>
      <c r="G392" s="242"/>
      <c r="H392" s="243">
        <f t="shared" si="7"/>
        <v>0</v>
      </c>
      <c r="I392" s="244"/>
      <c r="J392" s="238" t="s">
        <v>379</v>
      </c>
      <c r="L392" s="236"/>
    </row>
    <row r="393" spans="1:12">
      <c r="A393" s="241"/>
      <c r="B393" s="245"/>
      <c r="C393" s="239"/>
      <c r="D393" s="239"/>
      <c r="E393" s="242"/>
      <c r="F393" s="242"/>
      <c r="G393" s="242"/>
      <c r="H393" s="243">
        <f t="shared" si="7"/>
        <v>0</v>
      </c>
      <c r="I393" s="244"/>
      <c r="J393" s="238" t="s">
        <v>379</v>
      </c>
      <c r="L393" s="236"/>
    </row>
    <row r="394" spans="1:12">
      <c r="A394" s="241"/>
      <c r="B394" s="245"/>
      <c r="C394" s="239"/>
      <c r="D394" s="239"/>
      <c r="E394" s="242"/>
      <c r="F394" s="242"/>
      <c r="G394" s="242"/>
      <c r="H394" s="243">
        <f t="shared" si="7"/>
        <v>0</v>
      </c>
      <c r="I394" s="244"/>
      <c r="J394" s="238" t="s">
        <v>379</v>
      </c>
      <c r="L394" s="236"/>
    </row>
    <row r="395" spans="1:12">
      <c r="A395" s="241"/>
      <c r="B395" s="245"/>
      <c r="C395" s="239"/>
      <c r="D395" s="239"/>
      <c r="E395" s="242"/>
      <c r="F395" s="242"/>
      <c r="G395" s="242"/>
      <c r="H395" s="243">
        <f t="shared" ref="H395:H428" si="8">SUM(E395:G395)</f>
        <v>0</v>
      </c>
      <c r="I395" s="244"/>
      <c r="J395" s="238" t="s">
        <v>379</v>
      </c>
      <c r="L395" s="236"/>
    </row>
    <row r="396" spans="1:12">
      <c r="A396" s="241"/>
      <c r="B396" s="245"/>
      <c r="C396" s="239"/>
      <c r="D396" s="239"/>
      <c r="E396" s="242"/>
      <c r="F396" s="242"/>
      <c r="G396" s="242"/>
      <c r="H396" s="243">
        <f t="shared" si="8"/>
        <v>0</v>
      </c>
      <c r="I396" s="244"/>
      <c r="J396" s="238" t="s">
        <v>379</v>
      </c>
      <c r="L396" s="236"/>
    </row>
    <row r="397" spans="1:12">
      <c r="A397" s="241"/>
      <c r="B397" s="245"/>
      <c r="C397" s="239"/>
      <c r="D397" s="239"/>
      <c r="E397" s="242"/>
      <c r="F397" s="242"/>
      <c r="G397" s="242"/>
      <c r="H397" s="243">
        <f t="shared" si="8"/>
        <v>0</v>
      </c>
      <c r="I397" s="244"/>
      <c r="J397" s="238" t="s">
        <v>379</v>
      </c>
      <c r="L397" s="236"/>
    </row>
    <row r="398" spans="1:12">
      <c r="A398" s="241"/>
      <c r="B398" s="245"/>
      <c r="C398" s="239"/>
      <c r="D398" s="239"/>
      <c r="E398" s="242"/>
      <c r="F398" s="242"/>
      <c r="G398" s="242"/>
      <c r="H398" s="243">
        <f t="shared" si="8"/>
        <v>0</v>
      </c>
      <c r="I398" s="244"/>
      <c r="J398" s="238" t="s">
        <v>379</v>
      </c>
      <c r="L398" s="236"/>
    </row>
    <row r="399" spans="1:12">
      <c r="A399" s="241"/>
      <c r="B399" s="245"/>
      <c r="C399" s="239"/>
      <c r="D399" s="239"/>
      <c r="E399" s="242"/>
      <c r="F399" s="242"/>
      <c r="G399" s="242"/>
      <c r="H399" s="243">
        <f t="shared" si="8"/>
        <v>0</v>
      </c>
      <c r="I399" s="244"/>
      <c r="J399" s="238" t="s">
        <v>379</v>
      </c>
      <c r="L399" s="236"/>
    </row>
    <row r="400" spans="1:12">
      <c r="A400" s="241"/>
      <c r="B400" s="245"/>
      <c r="C400" s="239"/>
      <c r="D400" s="239"/>
      <c r="E400" s="242"/>
      <c r="F400" s="242"/>
      <c r="G400" s="242"/>
      <c r="H400" s="243">
        <f t="shared" si="8"/>
        <v>0</v>
      </c>
      <c r="I400" s="244"/>
      <c r="J400" s="238" t="s">
        <v>379</v>
      </c>
      <c r="L400" s="236"/>
    </row>
    <row r="401" spans="1:12">
      <c r="A401" s="241"/>
      <c r="B401" s="245"/>
      <c r="C401" s="239"/>
      <c r="D401" s="239"/>
      <c r="E401" s="242"/>
      <c r="F401" s="242"/>
      <c r="G401" s="242"/>
      <c r="H401" s="243">
        <f t="shared" si="8"/>
        <v>0</v>
      </c>
      <c r="I401" s="244"/>
      <c r="J401" s="238" t="s">
        <v>379</v>
      </c>
      <c r="L401" s="236"/>
    </row>
    <row r="402" spans="1:12">
      <c r="A402" s="241"/>
      <c r="B402" s="245"/>
      <c r="C402" s="239"/>
      <c r="D402" s="239"/>
      <c r="E402" s="242"/>
      <c r="F402" s="242"/>
      <c r="G402" s="242"/>
      <c r="H402" s="243">
        <f t="shared" si="8"/>
        <v>0</v>
      </c>
      <c r="I402" s="244"/>
      <c r="J402" s="238" t="s">
        <v>379</v>
      </c>
      <c r="L402" s="236"/>
    </row>
    <row r="403" spans="1:12">
      <c r="A403" s="241"/>
      <c r="B403" s="245"/>
      <c r="C403" s="239"/>
      <c r="D403" s="239"/>
      <c r="E403" s="242"/>
      <c r="F403" s="242"/>
      <c r="G403" s="242"/>
      <c r="H403" s="243">
        <f t="shared" si="8"/>
        <v>0</v>
      </c>
      <c r="I403" s="244"/>
      <c r="J403" s="238" t="s">
        <v>379</v>
      </c>
      <c r="L403" s="236"/>
    </row>
    <row r="404" spans="1:12">
      <c r="A404" s="241"/>
      <c r="B404" s="245"/>
      <c r="C404" s="239"/>
      <c r="D404" s="239"/>
      <c r="E404" s="242"/>
      <c r="F404" s="242"/>
      <c r="G404" s="242"/>
      <c r="H404" s="243">
        <f t="shared" si="8"/>
        <v>0</v>
      </c>
      <c r="I404" s="244"/>
      <c r="J404" s="238" t="s">
        <v>379</v>
      </c>
      <c r="L404" s="236"/>
    </row>
    <row r="405" spans="1:12">
      <c r="A405" s="241"/>
      <c r="B405" s="245"/>
      <c r="C405" s="239"/>
      <c r="D405" s="239"/>
      <c r="E405" s="242"/>
      <c r="F405" s="242"/>
      <c r="G405" s="242"/>
      <c r="H405" s="243">
        <f t="shared" si="8"/>
        <v>0</v>
      </c>
      <c r="I405" s="244"/>
      <c r="J405" s="238" t="s">
        <v>379</v>
      </c>
      <c r="L405" s="236"/>
    </row>
    <row r="406" spans="1:12">
      <c r="A406" s="241"/>
      <c r="B406" s="245"/>
      <c r="C406" s="239"/>
      <c r="D406" s="239"/>
      <c r="E406" s="242"/>
      <c r="F406" s="242"/>
      <c r="G406" s="242"/>
      <c r="H406" s="243">
        <f t="shared" si="8"/>
        <v>0</v>
      </c>
      <c r="I406" s="244"/>
      <c r="J406" s="238" t="s">
        <v>379</v>
      </c>
      <c r="L406" s="236"/>
    </row>
    <row r="407" spans="1:12">
      <c r="A407" s="241"/>
      <c r="B407" s="245"/>
      <c r="C407" s="239"/>
      <c r="D407" s="239"/>
      <c r="E407" s="242"/>
      <c r="F407" s="242"/>
      <c r="G407" s="242"/>
      <c r="H407" s="243">
        <f t="shared" si="8"/>
        <v>0</v>
      </c>
      <c r="I407" s="244"/>
      <c r="J407" s="238" t="s">
        <v>379</v>
      </c>
      <c r="L407" s="236"/>
    </row>
    <row r="408" spans="1:12">
      <c r="A408" s="241"/>
      <c r="B408" s="245"/>
      <c r="C408" s="239"/>
      <c r="D408" s="239"/>
      <c r="E408" s="242"/>
      <c r="F408" s="242"/>
      <c r="G408" s="242"/>
      <c r="H408" s="243">
        <f t="shared" si="8"/>
        <v>0</v>
      </c>
      <c r="I408" s="244"/>
      <c r="J408" s="238" t="s">
        <v>379</v>
      </c>
      <c r="L408" s="236"/>
    </row>
    <row r="409" spans="1:12">
      <c r="A409" s="241"/>
      <c r="B409" s="245"/>
      <c r="C409" s="239"/>
      <c r="D409" s="239"/>
      <c r="E409" s="242"/>
      <c r="F409" s="242"/>
      <c r="G409" s="242"/>
      <c r="H409" s="243">
        <f t="shared" si="8"/>
        <v>0</v>
      </c>
      <c r="I409" s="244"/>
      <c r="J409" s="238" t="s">
        <v>379</v>
      </c>
      <c r="L409" s="236"/>
    </row>
    <row r="410" spans="1:12">
      <c r="A410" s="241"/>
      <c r="B410" s="245"/>
      <c r="C410" s="239"/>
      <c r="D410" s="239"/>
      <c r="E410" s="242"/>
      <c r="F410" s="242"/>
      <c r="G410" s="242"/>
      <c r="H410" s="243">
        <f t="shared" si="8"/>
        <v>0</v>
      </c>
      <c r="I410" s="244"/>
      <c r="J410" s="238" t="s">
        <v>379</v>
      </c>
      <c r="L410" s="236"/>
    </row>
    <row r="411" spans="1:12">
      <c r="A411" s="241"/>
      <c r="B411" s="245"/>
      <c r="C411" s="239"/>
      <c r="D411" s="239"/>
      <c r="E411" s="242"/>
      <c r="F411" s="242"/>
      <c r="G411" s="242"/>
      <c r="H411" s="243">
        <f t="shared" si="8"/>
        <v>0</v>
      </c>
      <c r="I411" s="244"/>
      <c r="J411" s="238" t="s">
        <v>379</v>
      </c>
      <c r="L411" s="236"/>
    </row>
    <row r="412" spans="1:12">
      <c r="A412" s="241"/>
      <c r="B412" s="245"/>
      <c r="C412" s="239"/>
      <c r="D412" s="239"/>
      <c r="E412" s="242"/>
      <c r="F412" s="242"/>
      <c r="G412" s="242"/>
      <c r="H412" s="243">
        <f t="shared" si="8"/>
        <v>0</v>
      </c>
      <c r="I412" s="244"/>
      <c r="J412" s="238" t="s">
        <v>379</v>
      </c>
      <c r="L412" s="236"/>
    </row>
    <row r="413" spans="1:12">
      <c r="A413" s="241"/>
      <c r="B413" s="245"/>
      <c r="C413" s="239"/>
      <c r="D413" s="239"/>
      <c r="E413" s="242"/>
      <c r="F413" s="242"/>
      <c r="G413" s="242"/>
      <c r="H413" s="243">
        <f t="shared" si="8"/>
        <v>0</v>
      </c>
      <c r="I413" s="244"/>
      <c r="J413" s="238" t="s">
        <v>379</v>
      </c>
      <c r="L413" s="236"/>
    </row>
    <row r="414" spans="1:12">
      <c r="A414" s="241"/>
      <c r="B414" s="245"/>
      <c r="C414" s="239"/>
      <c r="D414" s="239"/>
      <c r="E414" s="242"/>
      <c r="F414" s="242"/>
      <c r="G414" s="242"/>
      <c r="H414" s="243">
        <f t="shared" si="8"/>
        <v>0</v>
      </c>
      <c r="I414" s="244"/>
      <c r="J414" s="238" t="s">
        <v>379</v>
      </c>
      <c r="L414" s="236"/>
    </row>
    <row r="415" spans="1:12">
      <c r="A415" s="241"/>
      <c r="B415" s="245"/>
      <c r="C415" s="239"/>
      <c r="D415" s="239"/>
      <c r="E415" s="242"/>
      <c r="F415" s="242"/>
      <c r="G415" s="242"/>
      <c r="H415" s="243">
        <f t="shared" si="8"/>
        <v>0</v>
      </c>
      <c r="I415" s="244"/>
      <c r="J415" s="238" t="s">
        <v>379</v>
      </c>
      <c r="L415" s="236"/>
    </row>
    <row r="416" spans="1:12">
      <c r="A416" s="241"/>
      <c r="B416" s="245"/>
      <c r="C416" s="239"/>
      <c r="D416" s="239"/>
      <c r="E416" s="242"/>
      <c r="F416" s="242"/>
      <c r="G416" s="242"/>
      <c r="H416" s="243">
        <f t="shared" si="8"/>
        <v>0</v>
      </c>
      <c r="I416" s="244"/>
      <c r="J416" s="238" t="s">
        <v>379</v>
      </c>
      <c r="L416" s="236"/>
    </row>
    <row r="417" spans="1:12">
      <c r="A417" s="241"/>
      <c r="B417" s="245"/>
      <c r="C417" s="239"/>
      <c r="D417" s="239"/>
      <c r="E417" s="242"/>
      <c r="F417" s="242"/>
      <c r="G417" s="242"/>
      <c r="H417" s="243">
        <f t="shared" si="8"/>
        <v>0</v>
      </c>
      <c r="I417" s="244"/>
      <c r="J417" s="238" t="s">
        <v>379</v>
      </c>
      <c r="L417" s="236"/>
    </row>
    <row r="418" spans="1:12">
      <c r="A418" s="241"/>
      <c r="B418" s="245"/>
      <c r="C418" s="239"/>
      <c r="D418" s="239"/>
      <c r="E418" s="242"/>
      <c r="F418" s="242"/>
      <c r="G418" s="242"/>
      <c r="H418" s="243">
        <f t="shared" si="8"/>
        <v>0</v>
      </c>
      <c r="I418" s="244"/>
      <c r="J418" s="238" t="s">
        <v>379</v>
      </c>
      <c r="L418" s="236"/>
    </row>
    <row r="419" spans="1:12">
      <c r="A419" s="241"/>
      <c r="B419" s="245"/>
      <c r="C419" s="239"/>
      <c r="D419" s="239"/>
      <c r="E419" s="242"/>
      <c r="F419" s="242"/>
      <c r="G419" s="242"/>
      <c r="H419" s="243">
        <f t="shared" si="8"/>
        <v>0</v>
      </c>
      <c r="I419" s="244"/>
      <c r="J419" s="238" t="s">
        <v>379</v>
      </c>
      <c r="L419" s="236"/>
    </row>
    <row r="420" spans="1:12">
      <c r="A420" s="241"/>
      <c r="B420" s="245"/>
      <c r="C420" s="239"/>
      <c r="D420" s="239"/>
      <c r="E420" s="242"/>
      <c r="F420" s="242"/>
      <c r="G420" s="242"/>
      <c r="H420" s="243">
        <f t="shared" si="8"/>
        <v>0</v>
      </c>
      <c r="I420" s="244"/>
      <c r="J420" s="238" t="s">
        <v>379</v>
      </c>
      <c r="L420" s="236"/>
    </row>
    <row r="421" spans="1:12">
      <c r="A421" s="241"/>
      <c r="B421" s="245"/>
      <c r="C421" s="239"/>
      <c r="D421" s="239"/>
      <c r="E421" s="242"/>
      <c r="F421" s="242"/>
      <c r="G421" s="242"/>
      <c r="H421" s="243">
        <f t="shared" si="8"/>
        <v>0</v>
      </c>
      <c r="I421" s="244"/>
      <c r="J421" s="238" t="s">
        <v>379</v>
      </c>
      <c r="L421" s="236"/>
    </row>
    <row r="422" spans="1:12">
      <c r="A422" s="241"/>
      <c r="B422" s="245"/>
      <c r="C422" s="239"/>
      <c r="D422" s="239"/>
      <c r="E422" s="242"/>
      <c r="F422" s="242"/>
      <c r="G422" s="242"/>
      <c r="H422" s="243">
        <f t="shared" si="8"/>
        <v>0</v>
      </c>
      <c r="I422" s="244"/>
      <c r="J422" s="238" t="s">
        <v>379</v>
      </c>
      <c r="L422" s="236"/>
    </row>
    <row r="423" spans="1:12">
      <c r="A423" s="241"/>
      <c r="B423" s="245"/>
      <c r="C423" s="239"/>
      <c r="D423" s="239"/>
      <c r="E423" s="242"/>
      <c r="F423" s="242"/>
      <c r="G423" s="242"/>
      <c r="H423" s="243">
        <f t="shared" si="8"/>
        <v>0</v>
      </c>
      <c r="I423" s="244"/>
      <c r="J423" s="238" t="s">
        <v>379</v>
      </c>
      <c r="L423" s="236"/>
    </row>
    <row r="424" spans="1:12">
      <c r="A424" s="241"/>
      <c r="B424" s="245"/>
      <c r="C424" s="239"/>
      <c r="D424" s="239"/>
      <c r="E424" s="242"/>
      <c r="F424" s="242"/>
      <c r="G424" s="242"/>
      <c r="H424" s="243">
        <f t="shared" si="8"/>
        <v>0</v>
      </c>
      <c r="I424" s="244"/>
      <c r="J424" s="238" t="s">
        <v>379</v>
      </c>
      <c r="L424" s="236"/>
    </row>
    <row r="425" spans="1:12">
      <c r="A425" s="241"/>
      <c r="B425" s="245"/>
      <c r="C425" s="239"/>
      <c r="D425" s="239"/>
      <c r="E425" s="242"/>
      <c r="F425" s="242"/>
      <c r="G425" s="242"/>
      <c r="H425" s="243">
        <f t="shared" si="8"/>
        <v>0</v>
      </c>
      <c r="I425" s="244"/>
      <c r="J425" s="238" t="s">
        <v>379</v>
      </c>
      <c r="L425" s="236"/>
    </row>
    <row r="426" spans="1:12">
      <c r="A426" s="241"/>
      <c r="B426" s="245"/>
      <c r="C426" s="239"/>
      <c r="D426" s="239"/>
      <c r="E426" s="242"/>
      <c r="F426" s="242"/>
      <c r="G426" s="242"/>
      <c r="H426" s="243">
        <f t="shared" si="8"/>
        <v>0</v>
      </c>
      <c r="I426" s="244"/>
      <c r="J426" s="238" t="s">
        <v>379</v>
      </c>
      <c r="L426" s="236"/>
    </row>
    <row r="427" spans="1:12">
      <c r="A427" s="241"/>
      <c r="B427" s="245"/>
      <c r="C427" s="239"/>
      <c r="D427" s="239"/>
      <c r="E427" s="242"/>
      <c r="F427" s="242"/>
      <c r="G427" s="242"/>
      <c r="H427" s="243">
        <f t="shared" si="8"/>
        <v>0</v>
      </c>
      <c r="I427" s="244"/>
      <c r="J427" s="238" t="s">
        <v>379</v>
      </c>
      <c r="L427" s="236"/>
    </row>
    <row r="428" spans="1:12">
      <c r="A428" s="241"/>
      <c r="B428" s="245"/>
      <c r="C428" s="239"/>
      <c r="D428" s="239"/>
      <c r="E428" s="242"/>
      <c r="F428" s="242"/>
      <c r="G428" s="242"/>
      <c r="H428" s="243">
        <f t="shared" si="8"/>
        <v>0</v>
      </c>
      <c r="I428" s="244"/>
      <c r="J428" s="238" t="s">
        <v>379</v>
      </c>
      <c r="L428" s="236"/>
    </row>
  </sheetData>
  <mergeCells count="1">
    <mergeCell ref="B1:C1"/>
  </mergeCells>
  <phoneticPr fontId="10"/>
  <pageMargins left="0.75" right="0.75" top="1" bottom="1" header="0.51200000000000001" footer="0.51200000000000001"/>
  <pageSetup paperSize="9" orientation="portrait" horizontalDpi="4294967293" r:id="rId1"/>
  <headerFooter alignWithMargin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FBCE7F-76F2-4E6A-AF52-96BE489AD283}">
  <dimension ref="A1"/>
  <sheetViews>
    <sheetView zoomScale="175" zoomScaleNormal="175" workbookViewId="0">
      <selection activeCell="J11" sqref="J11"/>
    </sheetView>
  </sheetViews>
  <sheetFormatPr defaultRowHeight="18"/>
  <sheetData/>
  <phoneticPr fontId="10"/>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EF87AF-4AA8-4014-9E5D-CA404769216A}">
  <dimension ref="A1:E15"/>
  <sheetViews>
    <sheetView showGridLines="0" zoomScaleNormal="100" workbookViewId="0">
      <selection activeCell="B11" sqref="B11:C11"/>
    </sheetView>
  </sheetViews>
  <sheetFormatPr defaultColWidth="9" defaultRowHeight="18"/>
  <cols>
    <col min="1" max="1" width="7.5" style="7" customWidth="1"/>
    <col min="2" max="2" width="51.09765625" style="7" bestFit="1" customWidth="1"/>
    <col min="3" max="3" width="47.59765625" style="7" bestFit="1" customWidth="1"/>
    <col min="4" max="4" width="15.09765625" style="7" bestFit="1" customWidth="1"/>
    <col min="5" max="5" width="13.19921875" style="7" customWidth="1"/>
    <col min="6" max="16384" width="9" style="7"/>
  </cols>
  <sheetData>
    <row r="1" spans="1:5">
      <c r="A1" s="7" t="s">
        <v>1482</v>
      </c>
    </row>
    <row r="2" spans="1:5" ht="30.75" customHeight="1" thickBot="1">
      <c r="A2" s="288" t="s">
        <v>242</v>
      </c>
      <c r="B2" s="365" t="s">
        <v>1530</v>
      </c>
      <c r="C2" s="365"/>
      <c r="D2" s="288" t="s">
        <v>1526</v>
      </c>
      <c r="E2" s="288" t="s">
        <v>1525</v>
      </c>
    </row>
    <row r="3" spans="1:5" ht="24.75" customHeight="1" thickTop="1">
      <c r="A3" s="24" t="s">
        <v>255</v>
      </c>
      <c r="B3" s="372" t="s">
        <v>1483</v>
      </c>
      <c r="C3" s="373"/>
      <c r="D3" s="287"/>
      <c r="E3" s="287" t="s">
        <v>1524</v>
      </c>
    </row>
    <row r="4" spans="1:5" ht="24.75" customHeight="1">
      <c r="A4" s="27" t="s">
        <v>256</v>
      </c>
      <c r="B4" s="370" t="s">
        <v>1529</v>
      </c>
      <c r="C4" s="371"/>
      <c r="D4" s="283"/>
      <c r="E4" s="283" t="s">
        <v>1524</v>
      </c>
    </row>
    <row r="5" spans="1:5" ht="72.75" customHeight="1">
      <c r="A5" s="27" t="s">
        <v>258</v>
      </c>
      <c r="B5" s="368" t="s">
        <v>1484</v>
      </c>
      <c r="C5" s="369"/>
      <c r="D5" s="284" t="s">
        <v>1527</v>
      </c>
      <c r="E5" s="283" t="s">
        <v>1524</v>
      </c>
    </row>
    <row r="6" spans="1:5">
      <c r="A6" s="366" t="s">
        <v>259</v>
      </c>
      <c r="B6" s="367" t="s">
        <v>1514</v>
      </c>
      <c r="C6" s="367"/>
      <c r="D6" s="292"/>
      <c r="E6" s="291" t="s">
        <v>1524</v>
      </c>
    </row>
    <row r="7" spans="1:5">
      <c r="A7" s="366"/>
      <c r="B7" s="293" t="s">
        <v>1515</v>
      </c>
      <c r="C7" s="294" t="s">
        <v>1519</v>
      </c>
      <c r="D7" s="289"/>
      <c r="E7" s="289"/>
    </row>
    <row r="8" spans="1:5" ht="54">
      <c r="A8" s="366"/>
      <c r="B8" s="294" t="s">
        <v>1516</v>
      </c>
      <c r="C8" s="295" t="s">
        <v>1517</v>
      </c>
      <c r="D8" s="290"/>
      <c r="E8" s="289"/>
    </row>
    <row r="9" spans="1:5" ht="36">
      <c r="A9" s="366"/>
      <c r="B9" s="280" t="s">
        <v>1550</v>
      </c>
      <c r="C9" s="282" t="s">
        <v>1518</v>
      </c>
      <c r="D9" s="280" t="s">
        <v>1522</v>
      </c>
      <c r="E9" s="291" t="s">
        <v>1524</v>
      </c>
    </row>
    <row r="10" spans="1:5" ht="69.75" customHeight="1">
      <c r="A10" s="281" t="s">
        <v>1520</v>
      </c>
      <c r="B10" s="363" t="s">
        <v>1521</v>
      </c>
      <c r="C10" s="363"/>
      <c r="D10" s="285"/>
      <c r="E10" s="283" t="s">
        <v>1524</v>
      </c>
    </row>
    <row r="11" spans="1:5" ht="69.75" customHeight="1">
      <c r="A11" s="27" t="s">
        <v>1523</v>
      </c>
      <c r="B11" s="363" t="s">
        <v>1532</v>
      </c>
      <c r="C11" s="364"/>
      <c r="D11" s="286"/>
      <c r="E11" s="283" t="s">
        <v>1524</v>
      </c>
    </row>
    <row r="12" spans="1:5" ht="69.75" customHeight="1">
      <c r="A12" s="27" t="s">
        <v>1531</v>
      </c>
      <c r="B12" s="363" t="s">
        <v>1534</v>
      </c>
      <c r="C12" s="364"/>
      <c r="D12" s="286"/>
      <c r="E12" s="283" t="s">
        <v>1524</v>
      </c>
    </row>
    <row r="13" spans="1:5" ht="69.75" customHeight="1">
      <c r="A13" s="27" t="s">
        <v>1533</v>
      </c>
      <c r="B13" s="363" t="s">
        <v>1536</v>
      </c>
      <c r="C13" s="364"/>
      <c r="D13" s="286"/>
      <c r="E13" s="283" t="s">
        <v>1524</v>
      </c>
    </row>
    <row r="14" spans="1:5" ht="69.75" customHeight="1">
      <c r="A14" s="27" t="s">
        <v>1535</v>
      </c>
      <c r="B14" s="363" t="s">
        <v>1539</v>
      </c>
      <c r="C14" s="364"/>
      <c r="D14" s="286"/>
      <c r="E14" s="283" t="s">
        <v>1524</v>
      </c>
    </row>
    <row r="15" spans="1:5" ht="69.75" customHeight="1">
      <c r="A15" s="27" t="s">
        <v>1538</v>
      </c>
      <c r="B15" s="363" t="s">
        <v>1537</v>
      </c>
      <c r="C15" s="364"/>
      <c r="D15" s="286"/>
      <c r="E15" s="279" t="s">
        <v>1528</v>
      </c>
    </row>
  </sheetData>
  <mergeCells count="12">
    <mergeCell ref="A6:A9"/>
    <mergeCell ref="B6:C6"/>
    <mergeCell ref="B5:C5"/>
    <mergeCell ref="B4:C4"/>
    <mergeCell ref="B3:C3"/>
    <mergeCell ref="B15:C15"/>
    <mergeCell ref="B2:C2"/>
    <mergeCell ref="B11:C11"/>
    <mergeCell ref="B12:C12"/>
    <mergeCell ref="B13:C13"/>
    <mergeCell ref="B14:C14"/>
    <mergeCell ref="B10:C10"/>
  </mergeCells>
  <phoneticPr fontId="10"/>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C30E74-E155-49BC-BB41-2D9A2DE23D91}">
  <sheetPr>
    <tabColor theme="9" tint="0.79998168889431442"/>
  </sheetPr>
  <dimension ref="B1:T11"/>
  <sheetViews>
    <sheetView showGridLines="0" topLeftCell="A4" zoomScale="115" zoomScaleNormal="115" workbookViewId="0">
      <pane xSplit="2" topLeftCell="Q1" activePane="topRight" state="frozen"/>
      <selection pane="topRight" activeCell="K8" sqref="K8:S8"/>
    </sheetView>
  </sheetViews>
  <sheetFormatPr defaultColWidth="9" defaultRowHeight="18"/>
  <cols>
    <col min="1" max="1" width="9" style="7"/>
    <col min="2" max="4" width="11" style="7" bestFit="1" customWidth="1"/>
    <col min="5" max="5" width="47.09765625" style="7" customWidth="1"/>
    <col min="6" max="6" width="9.69921875" style="7" bestFit="1" customWidth="1"/>
    <col min="7" max="7" width="11" style="7" bestFit="1" customWidth="1"/>
    <col min="8" max="8" width="68.09765625" style="7" customWidth="1"/>
    <col min="9" max="9" width="9.69921875" style="7" bestFit="1" customWidth="1"/>
    <col min="10" max="10" width="11" style="7" bestFit="1" customWidth="1"/>
    <col min="11" max="11" width="68.09765625" style="7" customWidth="1"/>
    <col min="12" max="12" width="9.69921875" style="234" bestFit="1" customWidth="1"/>
    <col min="13" max="13" width="11" style="234" bestFit="1" customWidth="1"/>
    <col min="14" max="14" width="68.09765625" style="234" customWidth="1"/>
    <col min="15" max="15" width="10" style="234" customWidth="1"/>
    <col min="16" max="16" width="14.09765625" style="234" bestFit="1" customWidth="1"/>
    <col min="17" max="17" width="74.5" style="234" customWidth="1"/>
    <col min="18" max="18" width="9.69921875" style="7" bestFit="1" customWidth="1"/>
    <col min="19" max="19" width="14.09765625" style="7" bestFit="1" customWidth="1"/>
    <col min="20" max="20" width="74.5" style="7" customWidth="1"/>
    <col min="21" max="16384" width="9" style="7"/>
  </cols>
  <sheetData>
    <row r="1" spans="2:20">
      <c r="B1" s="7" t="s">
        <v>163</v>
      </c>
    </row>
    <row r="4" spans="2:20">
      <c r="B4" s="379" t="s">
        <v>135</v>
      </c>
      <c r="C4" s="392">
        <v>44973</v>
      </c>
      <c r="D4" s="382"/>
      <c r="E4" s="383"/>
      <c r="F4" s="381" t="s">
        <v>157</v>
      </c>
      <c r="G4" s="382"/>
      <c r="H4" s="383"/>
      <c r="I4" s="384" t="s">
        <v>158</v>
      </c>
      <c r="J4" s="385"/>
      <c r="K4" s="385"/>
      <c r="L4" s="384" t="s">
        <v>292</v>
      </c>
      <c r="M4" s="385"/>
      <c r="N4" s="385"/>
      <c r="O4" s="384">
        <v>44981</v>
      </c>
      <c r="P4" s="385"/>
      <c r="Q4" s="385"/>
      <c r="R4" s="374">
        <v>44984</v>
      </c>
      <c r="S4" s="375"/>
      <c r="T4" s="375"/>
    </row>
    <row r="5" spans="2:20" ht="18.600000000000001" thickBot="1">
      <c r="B5" s="380"/>
      <c r="C5" s="55" t="s">
        <v>142</v>
      </c>
      <c r="D5" s="50" t="s">
        <v>136</v>
      </c>
      <c r="E5" s="58" t="s">
        <v>143</v>
      </c>
      <c r="F5" s="63" t="s">
        <v>142</v>
      </c>
      <c r="G5" s="50" t="s">
        <v>136</v>
      </c>
      <c r="H5" s="58" t="s">
        <v>143</v>
      </c>
      <c r="I5" s="192" t="s">
        <v>142</v>
      </c>
      <c r="J5" s="193" t="s">
        <v>136</v>
      </c>
      <c r="K5" s="193" t="s">
        <v>143</v>
      </c>
      <c r="L5" s="192" t="s">
        <v>142</v>
      </c>
      <c r="M5" s="193" t="s">
        <v>136</v>
      </c>
      <c r="N5" s="193" t="s">
        <v>143</v>
      </c>
      <c r="O5" s="192" t="s">
        <v>142</v>
      </c>
      <c r="P5" s="193" t="s">
        <v>136</v>
      </c>
      <c r="Q5" s="193" t="s">
        <v>143</v>
      </c>
      <c r="R5" s="66" t="s">
        <v>142</v>
      </c>
      <c r="S5" s="67" t="s">
        <v>136</v>
      </c>
      <c r="T5" s="67" t="s">
        <v>143</v>
      </c>
    </row>
    <row r="6" spans="2:20" ht="112.5" customHeight="1" thickTop="1">
      <c r="B6" s="62" t="s">
        <v>128</v>
      </c>
      <c r="C6" s="56">
        <v>2302014</v>
      </c>
      <c r="D6" s="48" t="s">
        <v>138</v>
      </c>
      <c r="E6" s="59" t="s">
        <v>144</v>
      </c>
      <c r="F6" s="64">
        <v>2302014</v>
      </c>
      <c r="G6" s="48" t="s">
        <v>138</v>
      </c>
      <c r="H6" s="59" t="s">
        <v>150</v>
      </c>
      <c r="I6" s="194">
        <v>2302014</v>
      </c>
      <c r="J6" s="195" t="s">
        <v>138</v>
      </c>
      <c r="K6" s="195" t="s">
        <v>154</v>
      </c>
      <c r="L6" s="194"/>
      <c r="M6" s="195" t="s">
        <v>152</v>
      </c>
      <c r="N6" s="195"/>
      <c r="O6" s="194"/>
      <c r="P6" s="195" t="s">
        <v>152</v>
      </c>
      <c r="Q6" s="195"/>
      <c r="R6" s="68">
        <v>2302015</v>
      </c>
      <c r="S6" s="69" t="s">
        <v>1555</v>
      </c>
      <c r="T6" s="69" t="s">
        <v>1556</v>
      </c>
    </row>
    <row r="7" spans="2:20" ht="63.75" customHeight="1">
      <c r="B7" s="61" t="s">
        <v>129</v>
      </c>
      <c r="C7" s="57">
        <v>2302013</v>
      </c>
      <c r="D7" s="49" t="s">
        <v>138</v>
      </c>
      <c r="E7" s="60" t="s">
        <v>148</v>
      </c>
      <c r="F7" s="65">
        <v>2302013</v>
      </c>
      <c r="G7" s="49" t="s">
        <v>138</v>
      </c>
      <c r="H7" s="60" t="s">
        <v>148</v>
      </c>
      <c r="I7" s="196">
        <v>2302013</v>
      </c>
      <c r="J7" s="197" t="s">
        <v>138</v>
      </c>
      <c r="K7" s="197" t="s">
        <v>155</v>
      </c>
      <c r="L7" s="196">
        <v>2302014</v>
      </c>
      <c r="M7" s="197" t="s">
        <v>293</v>
      </c>
      <c r="N7" s="197" t="s">
        <v>296</v>
      </c>
      <c r="O7" s="196" t="s">
        <v>366</v>
      </c>
      <c r="P7" s="197" t="s">
        <v>360</v>
      </c>
      <c r="Q7" s="197" t="s">
        <v>361</v>
      </c>
      <c r="R7" s="70"/>
      <c r="S7" s="71" t="s">
        <v>152</v>
      </c>
      <c r="T7" s="71"/>
    </row>
    <row r="8" spans="2:20" ht="249" customHeight="1">
      <c r="B8" s="61" t="s">
        <v>130</v>
      </c>
      <c r="C8" s="57" t="s">
        <v>137</v>
      </c>
      <c r="D8" s="49" t="s">
        <v>139</v>
      </c>
      <c r="E8" s="60" t="s">
        <v>145</v>
      </c>
      <c r="F8" s="65" t="s">
        <v>137</v>
      </c>
      <c r="G8" s="49" t="s">
        <v>139</v>
      </c>
      <c r="H8" s="60" t="s">
        <v>166</v>
      </c>
      <c r="I8" s="196" t="s">
        <v>137</v>
      </c>
      <c r="J8" s="197" t="s">
        <v>139</v>
      </c>
      <c r="K8" s="197" t="s">
        <v>164</v>
      </c>
      <c r="L8" s="196" t="s">
        <v>294</v>
      </c>
      <c r="M8" s="197" t="s">
        <v>295</v>
      </c>
      <c r="N8" s="197" t="s">
        <v>299</v>
      </c>
      <c r="O8" s="196" t="s">
        <v>363</v>
      </c>
      <c r="P8" s="197" t="s">
        <v>362</v>
      </c>
      <c r="Q8" s="197" t="s">
        <v>1551</v>
      </c>
      <c r="R8" s="70" t="s">
        <v>1557</v>
      </c>
      <c r="S8" s="71" t="s">
        <v>1559</v>
      </c>
      <c r="T8" s="71" t="s">
        <v>1558</v>
      </c>
    </row>
    <row r="9" spans="2:20" ht="54">
      <c r="B9" s="61" t="s">
        <v>131</v>
      </c>
      <c r="C9" s="57" t="s">
        <v>133</v>
      </c>
      <c r="D9" s="49" t="s">
        <v>140</v>
      </c>
      <c r="E9" s="60" t="s">
        <v>146</v>
      </c>
      <c r="F9" s="65" t="s">
        <v>153</v>
      </c>
      <c r="G9" s="49" t="s">
        <v>153</v>
      </c>
      <c r="H9" s="60" t="s">
        <v>152</v>
      </c>
      <c r="I9" s="196" t="s">
        <v>153</v>
      </c>
      <c r="J9" s="197" t="s">
        <v>153</v>
      </c>
      <c r="K9" s="197" t="s">
        <v>152</v>
      </c>
      <c r="L9" s="196" t="s">
        <v>297</v>
      </c>
      <c r="M9" s="197" t="s">
        <v>298</v>
      </c>
      <c r="N9" s="197" t="s">
        <v>300</v>
      </c>
      <c r="O9" s="196" t="s">
        <v>364</v>
      </c>
      <c r="P9" s="197" t="s">
        <v>365</v>
      </c>
      <c r="Q9" s="197" t="s">
        <v>300</v>
      </c>
      <c r="R9" s="70" t="s">
        <v>366</v>
      </c>
      <c r="S9" s="71" t="s">
        <v>1560</v>
      </c>
      <c r="T9" s="71" t="s">
        <v>1561</v>
      </c>
    </row>
    <row r="10" spans="2:20" ht="80.25" customHeight="1">
      <c r="B10" s="61" t="s">
        <v>132</v>
      </c>
      <c r="C10" s="57" t="s">
        <v>134</v>
      </c>
      <c r="D10" s="49" t="s">
        <v>141</v>
      </c>
      <c r="E10" s="61" t="s">
        <v>147</v>
      </c>
      <c r="F10" s="65" t="s">
        <v>151</v>
      </c>
      <c r="G10" s="49" t="s">
        <v>141</v>
      </c>
      <c r="H10" s="60" t="s">
        <v>156</v>
      </c>
      <c r="I10" s="196" t="s">
        <v>151</v>
      </c>
      <c r="J10" s="197" t="s">
        <v>141</v>
      </c>
      <c r="K10" s="197" t="s">
        <v>159</v>
      </c>
      <c r="L10" s="196" t="s">
        <v>297</v>
      </c>
      <c r="M10" s="197" t="s">
        <v>298</v>
      </c>
      <c r="N10" s="197" t="s">
        <v>300</v>
      </c>
      <c r="O10" s="196" t="s">
        <v>367</v>
      </c>
      <c r="P10" s="197" t="s">
        <v>368</v>
      </c>
      <c r="Q10" s="197" t="s">
        <v>300</v>
      </c>
      <c r="R10" s="70"/>
      <c r="S10" s="71" t="s">
        <v>152</v>
      </c>
      <c r="T10" s="71"/>
    </row>
    <row r="11" spans="2:20" ht="128.25" customHeight="1">
      <c r="B11" s="61" t="s">
        <v>160</v>
      </c>
      <c r="C11" s="386" t="s">
        <v>161</v>
      </c>
      <c r="D11" s="387"/>
      <c r="E11" s="388"/>
      <c r="F11" s="386" t="s">
        <v>161</v>
      </c>
      <c r="G11" s="387"/>
      <c r="H11" s="388"/>
      <c r="I11" s="389" t="s">
        <v>162</v>
      </c>
      <c r="J11" s="390"/>
      <c r="K11" s="391"/>
      <c r="L11" s="389" t="s">
        <v>301</v>
      </c>
      <c r="M11" s="390"/>
      <c r="N11" s="391"/>
      <c r="O11" s="389" t="s">
        <v>1549</v>
      </c>
      <c r="P11" s="390"/>
      <c r="Q11" s="391"/>
      <c r="R11" s="376"/>
      <c r="S11" s="377"/>
      <c r="T11" s="378"/>
    </row>
  </sheetData>
  <mergeCells count="13">
    <mergeCell ref="R4:T4"/>
    <mergeCell ref="R11:T11"/>
    <mergeCell ref="B4:B5"/>
    <mergeCell ref="F4:H4"/>
    <mergeCell ref="I4:K4"/>
    <mergeCell ref="C11:E11"/>
    <mergeCell ref="F11:H11"/>
    <mergeCell ref="I11:K11"/>
    <mergeCell ref="O4:Q4"/>
    <mergeCell ref="O11:Q11"/>
    <mergeCell ref="L4:N4"/>
    <mergeCell ref="L11:N11"/>
    <mergeCell ref="C4:E4"/>
  </mergeCells>
  <phoneticPr fontId="10"/>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EA2372-7BEA-4E2B-8A96-A6EFD1C3EC3C}">
  <dimension ref="A1:R14"/>
  <sheetViews>
    <sheetView zoomScale="85" zoomScaleNormal="85" workbookViewId="0">
      <selection activeCell="N24" sqref="N24"/>
    </sheetView>
  </sheetViews>
  <sheetFormatPr defaultColWidth="9" defaultRowHeight="18"/>
  <cols>
    <col min="1" max="2" width="9" style="262"/>
    <col min="3" max="3" width="8.69921875" style="262" customWidth="1"/>
    <col min="4" max="5" width="9" style="262"/>
    <col min="6" max="6" width="11.69921875" style="262" customWidth="1"/>
    <col min="7" max="9" width="9" style="262"/>
    <col min="10" max="10" width="8.69921875" style="262" customWidth="1"/>
    <col min="11" max="12" width="9" style="262"/>
    <col min="13" max="13" width="15.19921875" style="262" customWidth="1"/>
    <col min="14" max="14" width="15.09765625" style="262" customWidth="1"/>
    <col min="15" max="15" width="13.8984375" style="262" bestFit="1" customWidth="1"/>
    <col min="16" max="17" width="13.8984375" style="262" customWidth="1"/>
    <col min="18" max="18" width="27.09765625" style="262" bestFit="1" customWidth="1"/>
    <col min="19" max="16384" width="9" style="262"/>
  </cols>
  <sheetData>
    <row r="1" spans="1:18">
      <c r="A1" s="418" t="s">
        <v>304</v>
      </c>
      <c r="B1" s="411"/>
      <c r="C1" s="411" t="s">
        <v>1485</v>
      </c>
      <c r="D1" s="413"/>
      <c r="E1" s="412" t="s">
        <v>1486</v>
      </c>
      <c r="F1" s="412"/>
      <c r="G1" s="411" t="s">
        <v>1487</v>
      </c>
      <c r="H1" s="413"/>
      <c r="I1" s="412" t="s">
        <v>1488</v>
      </c>
      <c r="J1" s="412"/>
      <c r="K1" s="411" t="s">
        <v>1489</v>
      </c>
      <c r="L1" s="413"/>
      <c r="M1" s="259" t="s">
        <v>1490</v>
      </c>
      <c r="N1" s="260" t="s">
        <v>1491</v>
      </c>
      <c r="O1" s="411" t="s">
        <v>1492</v>
      </c>
      <c r="P1" s="412"/>
      <c r="Q1" s="413"/>
      <c r="R1" s="261" t="s">
        <v>308</v>
      </c>
    </row>
    <row r="2" spans="1:18">
      <c r="A2" s="395">
        <v>2302014</v>
      </c>
      <c r="B2" s="396"/>
      <c r="C2" s="401" t="s">
        <v>1493</v>
      </c>
      <c r="D2" s="396"/>
      <c r="E2" s="414"/>
      <c r="F2" s="414"/>
      <c r="G2" s="403"/>
      <c r="H2" s="400"/>
      <c r="I2" s="415"/>
      <c r="J2" s="415"/>
      <c r="K2" s="403"/>
      <c r="L2" s="400"/>
      <c r="M2" s="263"/>
      <c r="N2" s="264"/>
      <c r="O2" s="265" t="s">
        <v>1494</v>
      </c>
      <c r="P2" s="266" t="s">
        <v>1495</v>
      </c>
      <c r="Q2" s="266" t="s">
        <v>1496</v>
      </c>
      <c r="R2" s="267"/>
    </row>
    <row r="3" spans="1:18">
      <c r="A3" s="397"/>
      <c r="B3" s="398"/>
      <c r="C3" s="402"/>
      <c r="D3" s="398"/>
      <c r="E3" s="416" t="s">
        <v>1497</v>
      </c>
      <c r="F3" s="417"/>
      <c r="G3" s="406">
        <v>1080</v>
      </c>
      <c r="H3" s="407"/>
      <c r="I3" s="405" t="s">
        <v>1498</v>
      </c>
      <c r="J3" s="405"/>
      <c r="K3" s="406">
        <v>30.3</v>
      </c>
      <c r="L3" s="407"/>
      <c r="M3" s="268" t="s">
        <v>1499</v>
      </c>
      <c r="N3" s="269" t="s">
        <v>1500</v>
      </c>
      <c r="O3" s="270">
        <v>0.4265444687150326</v>
      </c>
      <c r="P3" s="270">
        <v>98.234238164260944</v>
      </c>
      <c r="Q3" s="270">
        <v>0.83921736702403027</v>
      </c>
      <c r="R3" s="271" t="s">
        <v>1501</v>
      </c>
    </row>
    <row r="4" spans="1:18">
      <c r="A4" s="397"/>
      <c r="B4" s="398"/>
      <c r="C4" s="402"/>
      <c r="D4" s="398"/>
      <c r="E4" s="409" t="s">
        <v>1502</v>
      </c>
      <c r="F4" s="410"/>
      <c r="G4" s="406">
        <v>2050</v>
      </c>
      <c r="H4" s="407"/>
      <c r="I4" s="405">
        <v>88.8</v>
      </c>
      <c r="J4" s="405"/>
      <c r="K4" s="406">
        <v>21.2</v>
      </c>
      <c r="L4" s="407"/>
      <c r="M4" s="268" t="s">
        <v>1503</v>
      </c>
      <c r="N4" s="272" t="s">
        <v>1504</v>
      </c>
      <c r="O4" s="270">
        <v>0.42606740093005191</v>
      </c>
      <c r="P4" s="270">
        <v>98.132992194790745</v>
      </c>
      <c r="Q4" s="270">
        <v>0.94094040427918801</v>
      </c>
      <c r="R4" s="271" t="s">
        <v>1501</v>
      </c>
    </row>
    <row r="5" spans="1:18">
      <c r="A5" s="397"/>
      <c r="B5" s="398"/>
      <c r="C5" s="402"/>
      <c r="D5" s="398"/>
      <c r="E5" s="409" t="s">
        <v>1505</v>
      </c>
      <c r="F5" s="410"/>
      <c r="G5" s="406">
        <v>3020</v>
      </c>
      <c r="H5" s="407"/>
      <c r="I5" s="405" t="s">
        <v>1506</v>
      </c>
      <c r="J5" s="405"/>
      <c r="K5" s="406">
        <v>15</v>
      </c>
      <c r="L5" s="407"/>
      <c r="M5" s="268" t="s">
        <v>1507</v>
      </c>
      <c r="N5" s="272" t="s">
        <v>1508</v>
      </c>
      <c r="O5" s="273">
        <v>0.47</v>
      </c>
      <c r="P5" s="273">
        <v>98.08</v>
      </c>
      <c r="Q5" s="273">
        <v>0.95</v>
      </c>
      <c r="R5" s="271" t="s">
        <v>1509</v>
      </c>
    </row>
    <row r="6" spans="1:18">
      <c r="A6" s="399"/>
      <c r="B6" s="400"/>
      <c r="C6" s="403"/>
      <c r="D6" s="400"/>
      <c r="E6" s="408" t="s">
        <v>1510</v>
      </c>
      <c r="F6" s="408"/>
      <c r="G6" s="406">
        <v>3270</v>
      </c>
      <c r="H6" s="407"/>
      <c r="I6" s="405">
        <v>125</v>
      </c>
      <c r="J6" s="405"/>
      <c r="K6" s="406">
        <v>2.6</v>
      </c>
      <c r="L6" s="407"/>
      <c r="M6" s="268" t="s">
        <v>1511</v>
      </c>
      <c r="N6" s="272" t="s">
        <v>1512</v>
      </c>
      <c r="O6" s="273">
        <v>0.72</v>
      </c>
      <c r="P6" s="273">
        <v>97.35</v>
      </c>
      <c r="Q6" s="273">
        <v>1.43</v>
      </c>
      <c r="R6" s="271" t="s">
        <v>1513</v>
      </c>
    </row>
    <row r="7" spans="1:18" ht="18.600000000000001" thickBot="1">
      <c r="A7" s="404"/>
      <c r="B7" s="394"/>
      <c r="C7" s="393"/>
      <c r="D7" s="394"/>
      <c r="E7" s="393"/>
      <c r="F7" s="394"/>
      <c r="G7" s="393"/>
      <c r="H7" s="394"/>
      <c r="I7" s="393"/>
      <c r="J7" s="394"/>
      <c r="K7" s="393"/>
      <c r="L7" s="394"/>
      <c r="M7" s="274"/>
      <c r="N7" s="275"/>
      <c r="O7" s="276"/>
      <c r="P7" s="276"/>
      <c r="Q7" s="276"/>
      <c r="R7" s="277"/>
    </row>
    <row r="8" spans="1:18">
      <c r="O8" s="278">
        <f>AVERAGE(O3:O7)</f>
        <v>0.5106529674112712</v>
      </c>
      <c r="P8" s="278">
        <f>AVERAGE(P3:P6)</f>
        <v>97.949307589762924</v>
      </c>
      <c r="Q8" s="278">
        <f>AVERAGE(Q3:Q6)</f>
        <v>1.0400394428258044</v>
      </c>
    </row>
    <row r="9" spans="1:18">
      <c r="G9" s="320">
        <f>G3*Q3/100</f>
        <v>9.063547563859526</v>
      </c>
      <c r="H9" s="320"/>
    </row>
    <row r="10" spans="1:18">
      <c r="G10" s="320">
        <f>G4*Q4/100</f>
        <v>19.289278287723356</v>
      </c>
      <c r="H10" s="320">
        <f>G10-G9</f>
        <v>10.22573072386383</v>
      </c>
    </row>
    <row r="11" spans="1:18">
      <c r="G11" s="320">
        <f>G5*Q5/100</f>
        <v>28.69</v>
      </c>
      <c r="H11" s="320">
        <f t="shared" ref="H11:H12" si="0">G11-G10</f>
        <v>9.4007217122766455</v>
      </c>
    </row>
    <row r="12" spans="1:18">
      <c r="G12" s="320">
        <f>G6*Q6/100</f>
        <v>46.760999999999996</v>
      </c>
      <c r="H12" s="320">
        <f t="shared" si="0"/>
        <v>18.070999999999994</v>
      </c>
    </row>
    <row r="13" spans="1:18">
      <c r="G13" s="321"/>
    </row>
    <row r="14" spans="1:18">
      <c r="G14" s="322">
        <f>(G12-G9)/(G6-G3)</f>
        <v>1.7213448600977382E-2</v>
      </c>
    </row>
  </sheetData>
  <mergeCells count="35">
    <mergeCell ref="A1:B1"/>
    <mergeCell ref="C1:D1"/>
    <mergeCell ref="E1:F1"/>
    <mergeCell ref="G1:H1"/>
    <mergeCell ref="I1:J1"/>
    <mergeCell ref="I5:J5"/>
    <mergeCell ref="K5:L5"/>
    <mergeCell ref="O1:Q1"/>
    <mergeCell ref="E2:F2"/>
    <mergeCell ref="G2:H2"/>
    <mergeCell ref="I2:J2"/>
    <mergeCell ref="K2:L2"/>
    <mergeCell ref="E3:F3"/>
    <mergeCell ref="G3:H3"/>
    <mergeCell ref="I3:J3"/>
    <mergeCell ref="K1:L1"/>
    <mergeCell ref="K3:L3"/>
    <mergeCell ref="E4:F4"/>
    <mergeCell ref="G4:H4"/>
    <mergeCell ref="K7:L7"/>
    <mergeCell ref="A2:B6"/>
    <mergeCell ref="C2:D6"/>
    <mergeCell ref="A7:B7"/>
    <mergeCell ref="C7:D7"/>
    <mergeCell ref="E7:F7"/>
    <mergeCell ref="G7:H7"/>
    <mergeCell ref="I7:J7"/>
    <mergeCell ref="I4:J4"/>
    <mergeCell ref="K4:L4"/>
    <mergeCell ref="E6:F6"/>
    <mergeCell ref="G6:H6"/>
    <mergeCell ref="I6:J6"/>
    <mergeCell ref="K6:L6"/>
    <mergeCell ref="E5:F5"/>
    <mergeCell ref="G5:H5"/>
  </mergeCells>
  <phoneticPr fontId="10"/>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969CF1-7686-48EF-B630-60ACE2FA10BA}">
  <sheetPr>
    <pageSetUpPr fitToPage="1"/>
  </sheetPr>
  <dimension ref="A2:AE40"/>
  <sheetViews>
    <sheetView tabSelected="1" topLeftCell="A21" zoomScaleNormal="100" workbookViewId="0">
      <selection activeCell="T36" sqref="T36"/>
    </sheetView>
  </sheetViews>
  <sheetFormatPr defaultRowHeight="15.9" customHeight="1"/>
  <cols>
    <col min="1" max="1" width="4.19921875" style="560" customWidth="1"/>
    <col min="2" max="2" width="7.796875" style="560" customWidth="1"/>
    <col min="3" max="3" width="6" style="560" customWidth="1"/>
    <col min="4" max="4" width="6.3984375" style="560" customWidth="1"/>
    <col min="5" max="5" width="9" style="560" customWidth="1"/>
    <col min="6" max="6" width="4.59765625" style="560" customWidth="1"/>
    <col min="7" max="7" width="8.796875" style="560"/>
    <col min="8" max="12" width="6.296875" style="560" customWidth="1"/>
    <col min="13" max="13" width="10.69921875" style="560" customWidth="1"/>
    <col min="14" max="256" width="8.796875" style="560"/>
    <col min="257" max="257" width="4.19921875" style="560" customWidth="1"/>
    <col min="258" max="258" width="7.796875" style="560" customWidth="1"/>
    <col min="259" max="259" width="6" style="560" customWidth="1"/>
    <col min="260" max="260" width="6.3984375" style="560" customWidth="1"/>
    <col min="261" max="261" width="9" style="560" customWidth="1"/>
    <col min="262" max="262" width="4.59765625" style="560" customWidth="1"/>
    <col min="263" max="263" width="8.796875" style="560"/>
    <col min="264" max="269" width="6.296875" style="560" customWidth="1"/>
    <col min="270" max="512" width="8.796875" style="560"/>
    <col min="513" max="513" width="4.19921875" style="560" customWidth="1"/>
    <col min="514" max="514" width="7.796875" style="560" customWidth="1"/>
    <col min="515" max="515" width="6" style="560" customWidth="1"/>
    <col min="516" max="516" width="6.3984375" style="560" customWidth="1"/>
    <col min="517" max="517" width="9" style="560" customWidth="1"/>
    <col min="518" max="518" width="4.59765625" style="560" customWidth="1"/>
    <col min="519" max="519" width="8.796875" style="560"/>
    <col min="520" max="525" width="6.296875" style="560" customWidth="1"/>
    <col min="526" max="768" width="8.796875" style="560"/>
    <col min="769" max="769" width="4.19921875" style="560" customWidth="1"/>
    <col min="770" max="770" width="7.796875" style="560" customWidth="1"/>
    <col min="771" max="771" width="6" style="560" customWidth="1"/>
    <col min="772" max="772" width="6.3984375" style="560" customWidth="1"/>
    <col min="773" max="773" width="9" style="560" customWidth="1"/>
    <col min="774" max="774" width="4.59765625" style="560" customWidth="1"/>
    <col min="775" max="775" width="8.796875" style="560"/>
    <col min="776" max="781" width="6.296875" style="560" customWidth="1"/>
    <col min="782" max="1024" width="8.796875" style="560"/>
    <col min="1025" max="1025" width="4.19921875" style="560" customWidth="1"/>
    <col min="1026" max="1026" width="7.796875" style="560" customWidth="1"/>
    <col min="1027" max="1027" width="6" style="560" customWidth="1"/>
    <col min="1028" max="1028" width="6.3984375" style="560" customWidth="1"/>
    <col min="1029" max="1029" width="9" style="560" customWidth="1"/>
    <col min="1030" max="1030" width="4.59765625" style="560" customWidth="1"/>
    <col min="1031" max="1031" width="8.796875" style="560"/>
    <col min="1032" max="1037" width="6.296875" style="560" customWidth="1"/>
    <col min="1038" max="1280" width="8.796875" style="560"/>
    <col min="1281" max="1281" width="4.19921875" style="560" customWidth="1"/>
    <col min="1282" max="1282" width="7.796875" style="560" customWidth="1"/>
    <col min="1283" max="1283" width="6" style="560" customWidth="1"/>
    <col min="1284" max="1284" width="6.3984375" style="560" customWidth="1"/>
    <col min="1285" max="1285" width="9" style="560" customWidth="1"/>
    <col min="1286" max="1286" width="4.59765625" style="560" customWidth="1"/>
    <col min="1287" max="1287" width="8.796875" style="560"/>
    <col min="1288" max="1293" width="6.296875" style="560" customWidth="1"/>
    <col min="1294" max="1536" width="8.796875" style="560"/>
    <col min="1537" max="1537" width="4.19921875" style="560" customWidth="1"/>
    <col min="1538" max="1538" width="7.796875" style="560" customWidth="1"/>
    <col min="1539" max="1539" width="6" style="560" customWidth="1"/>
    <col min="1540" max="1540" width="6.3984375" style="560" customWidth="1"/>
    <col min="1541" max="1541" width="9" style="560" customWidth="1"/>
    <col min="1542" max="1542" width="4.59765625" style="560" customWidth="1"/>
    <col min="1543" max="1543" width="8.796875" style="560"/>
    <col min="1544" max="1549" width="6.296875" style="560" customWidth="1"/>
    <col min="1550" max="1792" width="8.796875" style="560"/>
    <col min="1793" max="1793" width="4.19921875" style="560" customWidth="1"/>
    <col min="1794" max="1794" width="7.796875" style="560" customWidth="1"/>
    <col min="1795" max="1795" width="6" style="560" customWidth="1"/>
    <col min="1796" max="1796" width="6.3984375" style="560" customWidth="1"/>
    <col min="1797" max="1797" width="9" style="560" customWidth="1"/>
    <col min="1798" max="1798" width="4.59765625" style="560" customWidth="1"/>
    <col min="1799" max="1799" width="8.796875" style="560"/>
    <col min="1800" max="1805" width="6.296875" style="560" customWidth="1"/>
    <col min="1806" max="2048" width="8.796875" style="560"/>
    <col min="2049" max="2049" width="4.19921875" style="560" customWidth="1"/>
    <col min="2050" max="2050" width="7.796875" style="560" customWidth="1"/>
    <col min="2051" max="2051" width="6" style="560" customWidth="1"/>
    <col min="2052" max="2052" width="6.3984375" style="560" customWidth="1"/>
    <col min="2053" max="2053" width="9" style="560" customWidth="1"/>
    <col min="2054" max="2054" width="4.59765625" style="560" customWidth="1"/>
    <col min="2055" max="2055" width="8.796875" style="560"/>
    <col min="2056" max="2061" width="6.296875" style="560" customWidth="1"/>
    <col min="2062" max="2304" width="8.796875" style="560"/>
    <col min="2305" max="2305" width="4.19921875" style="560" customWidth="1"/>
    <col min="2306" max="2306" width="7.796875" style="560" customWidth="1"/>
    <col min="2307" max="2307" width="6" style="560" customWidth="1"/>
    <col min="2308" max="2308" width="6.3984375" style="560" customWidth="1"/>
    <col min="2309" max="2309" width="9" style="560" customWidth="1"/>
    <col min="2310" max="2310" width="4.59765625" style="560" customWidth="1"/>
    <col min="2311" max="2311" width="8.796875" style="560"/>
    <col min="2312" max="2317" width="6.296875" style="560" customWidth="1"/>
    <col min="2318" max="2560" width="8.796875" style="560"/>
    <col min="2561" max="2561" width="4.19921875" style="560" customWidth="1"/>
    <col min="2562" max="2562" width="7.796875" style="560" customWidth="1"/>
    <col min="2563" max="2563" width="6" style="560" customWidth="1"/>
    <col min="2564" max="2564" width="6.3984375" style="560" customWidth="1"/>
    <col min="2565" max="2565" width="9" style="560" customWidth="1"/>
    <col min="2566" max="2566" width="4.59765625" style="560" customWidth="1"/>
    <col min="2567" max="2567" width="8.796875" style="560"/>
    <col min="2568" max="2573" width="6.296875" style="560" customWidth="1"/>
    <col min="2574" max="2816" width="8.796875" style="560"/>
    <col min="2817" max="2817" width="4.19921875" style="560" customWidth="1"/>
    <col min="2818" max="2818" width="7.796875" style="560" customWidth="1"/>
    <col min="2819" max="2819" width="6" style="560" customWidth="1"/>
    <col min="2820" max="2820" width="6.3984375" style="560" customWidth="1"/>
    <col min="2821" max="2821" width="9" style="560" customWidth="1"/>
    <col min="2822" max="2822" width="4.59765625" style="560" customWidth="1"/>
    <col min="2823" max="2823" width="8.796875" style="560"/>
    <col min="2824" max="2829" width="6.296875" style="560" customWidth="1"/>
    <col min="2830" max="3072" width="8.796875" style="560"/>
    <col min="3073" max="3073" width="4.19921875" style="560" customWidth="1"/>
    <col min="3074" max="3074" width="7.796875" style="560" customWidth="1"/>
    <col min="3075" max="3075" width="6" style="560" customWidth="1"/>
    <col min="3076" max="3076" width="6.3984375" style="560" customWidth="1"/>
    <col min="3077" max="3077" width="9" style="560" customWidth="1"/>
    <col min="3078" max="3078" width="4.59765625" style="560" customWidth="1"/>
    <col min="3079" max="3079" width="8.796875" style="560"/>
    <col min="3080" max="3085" width="6.296875" style="560" customWidth="1"/>
    <col min="3086" max="3328" width="8.796875" style="560"/>
    <col min="3329" max="3329" width="4.19921875" style="560" customWidth="1"/>
    <col min="3330" max="3330" width="7.796875" style="560" customWidth="1"/>
    <col min="3331" max="3331" width="6" style="560" customWidth="1"/>
    <col min="3332" max="3332" width="6.3984375" style="560" customWidth="1"/>
    <col min="3333" max="3333" width="9" style="560" customWidth="1"/>
    <col min="3334" max="3334" width="4.59765625" style="560" customWidth="1"/>
    <col min="3335" max="3335" width="8.796875" style="560"/>
    <col min="3336" max="3341" width="6.296875" style="560" customWidth="1"/>
    <col min="3342" max="3584" width="8.796875" style="560"/>
    <col min="3585" max="3585" width="4.19921875" style="560" customWidth="1"/>
    <col min="3586" max="3586" width="7.796875" style="560" customWidth="1"/>
    <col min="3587" max="3587" width="6" style="560" customWidth="1"/>
    <col min="3588" max="3588" width="6.3984375" style="560" customWidth="1"/>
    <col min="3589" max="3589" width="9" style="560" customWidth="1"/>
    <col min="3590" max="3590" width="4.59765625" style="560" customWidth="1"/>
    <col min="3591" max="3591" width="8.796875" style="560"/>
    <col min="3592" max="3597" width="6.296875" style="560" customWidth="1"/>
    <col min="3598" max="3840" width="8.796875" style="560"/>
    <col min="3841" max="3841" width="4.19921875" style="560" customWidth="1"/>
    <col min="3842" max="3842" width="7.796875" style="560" customWidth="1"/>
    <col min="3843" max="3843" width="6" style="560" customWidth="1"/>
    <col min="3844" max="3844" width="6.3984375" style="560" customWidth="1"/>
    <col min="3845" max="3845" width="9" style="560" customWidth="1"/>
    <col min="3846" max="3846" width="4.59765625" style="560" customWidth="1"/>
    <col min="3847" max="3847" width="8.796875" style="560"/>
    <col min="3848" max="3853" width="6.296875" style="560" customWidth="1"/>
    <col min="3854" max="4096" width="8.796875" style="560"/>
    <col min="4097" max="4097" width="4.19921875" style="560" customWidth="1"/>
    <col min="4098" max="4098" width="7.796875" style="560" customWidth="1"/>
    <col min="4099" max="4099" width="6" style="560" customWidth="1"/>
    <col min="4100" max="4100" width="6.3984375" style="560" customWidth="1"/>
    <col min="4101" max="4101" width="9" style="560" customWidth="1"/>
    <col min="4102" max="4102" width="4.59765625" style="560" customWidth="1"/>
    <col min="4103" max="4103" width="8.796875" style="560"/>
    <col min="4104" max="4109" width="6.296875" style="560" customWidth="1"/>
    <col min="4110" max="4352" width="8.796875" style="560"/>
    <col min="4353" max="4353" width="4.19921875" style="560" customWidth="1"/>
    <col min="4354" max="4354" width="7.796875" style="560" customWidth="1"/>
    <col min="4355" max="4355" width="6" style="560" customWidth="1"/>
    <col min="4356" max="4356" width="6.3984375" style="560" customWidth="1"/>
    <col min="4357" max="4357" width="9" style="560" customWidth="1"/>
    <col min="4358" max="4358" width="4.59765625" style="560" customWidth="1"/>
    <col min="4359" max="4359" width="8.796875" style="560"/>
    <col min="4360" max="4365" width="6.296875" style="560" customWidth="1"/>
    <col min="4366" max="4608" width="8.796875" style="560"/>
    <col min="4609" max="4609" width="4.19921875" style="560" customWidth="1"/>
    <col min="4610" max="4610" width="7.796875" style="560" customWidth="1"/>
    <col min="4611" max="4611" width="6" style="560" customWidth="1"/>
    <col min="4612" max="4612" width="6.3984375" style="560" customWidth="1"/>
    <col min="4613" max="4613" width="9" style="560" customWidth="1"/>
    <col min="4614" max="4614" width="4.59765625" style="560" customWidth="1"/>
    <col min="4615" max="4615" width="8.796875" style="560"/>
    <col min="4616" max="4621" width="6.296875" style="560" customWidth="1"/>
    <col min="4622" max="4864" width="8.796875" style="560"/>
    <col min="4865" max="4865" width="4.19921875" style="560" customWidth="1"/>
    <col min="4866" max="4866" width="7.796875" style="560" customWidth="1"/>
    <col min="4867" max="4867" width="6" style="560" customWidth="1"/>
    <col min="4868" max="4868" width="6.3984375" style="560" customWidth="1"/>
    <col min="4869" max="4869" width="9" style="560" customWidth="1"/>
    <col min="4870" max="4870" width="4.59765625" style="560" customWidth="1"/>
    <col min="4871" max="4871" width="8.796875" style="560"/>
    <col min="4872" max="4877" width="6.296875" style="560" customWidth="1"/>
    <col min="4878" max="5120" width="8.796875" style="560"/>
    <col min="5121" max="5121" width="4.19921875" style="560" customWidth="1"/>
    <col min="5122" max="5122" width="7.796875" style="560" customWidth="1"/>
    <col min="5123" max="5123" width="6" style="560" customWidth="1"/>
    <col min="5124" max="5124" width="6.3984375" style="560" customWidth="1"/>
    <col min="5125" max="5125" width="9" style="560" customWidth="1"/>
    <col min="5126" max="5126" width="4.59765625" style="560" customWidth="1"/>
    <col min="5127" max="5127" width="8.796875" style="560"/>
    <col min="5128" max="5133" width="6.296875" style="560" customWidth="1"/>
    <col min="5134" max="5376" width="8.796875" style="560"/>
    <col min="5377" max="5377" width="4.19921875" style="560" customWidth="1"/>
    <col min="5378" max="5378" width="7.796875" style="560" customWidth="1"/>
    <col min="5379" max="5379" width="6" style="560" customWidth="1"/>
    <col min="5380" max="5380" width="6.3984375" style="560" customWidth="1"/>
    <col min="5381" max="5381" width="9" style="560" customWidth="1"/>
    <col min="5382" max="5382" width="4.59765625" style="560" customWidth="1"/>
    <col min="5383" max="5383" width="8.796875" style="560"/>
    <col min="5384" max="5389" width="6.296875" style="560" customWidth="1"/>
    <col min="5390" max="5632" width="8.796875" style="560"/>
    <col min="5633" max="5633" width="4.19921875" style="560" customWidth="1"/>
    <col min="5634" max="5634" width="7.796875" style="560" customWidth="1"/>
    <col min="5635" max="5635" width="6" style="560" customWidth="1"/>
    <col min="5636" max="5636" width="6.3984375" style="560" customWidth="1"/>
    <col min="5637" max="5637" width="9" style="560" customWidth="1"/>
    <col min="5638" max="5638" width="4.59765625" style="560" customWidth="1"/>
    <col min="5639" max="5639" width="8.796875" style="560"/>
    <col min="5640" max="5645" width="6.296875" style="560" customWidth="1"/>
    <col min="5646" max="5888" width="8.796875" style="560"/>
    <col min="5889" max="5889" width="4.19921875" style="560" customWidth="1"/>
    <col min="5890" max="5890" width="7.796875" style="560" customWidth="1"/>
    <col min="5891" max="5891" width="6" style="560" customWidth="1"/>
    <col min="5892" max="5892" width="6.3984375" style="560" customWidth="1"/>
    <col min="5893" max="5893" width="9" style="560" customWidth="1"/>
    <col min="5894" max="5894" width="4.59765625" style="560" customWidth="1"/>
    <col min="5895" max="5895" width="8.796875" style="560"/>
    <col min="5896" max="5901" width="6.296875" style="560" customWidth="1"/>
    <col min="5902" max="6144" width="8.796875" style="560"/>
    <col min="6145" max="6145" width="4.19921875" style="560" customWidth="1"/>
    <col min="6146" max="6146" width="7.796875" style="560" customWidth="1"/>
    <col min="6147" max="6147" width="6" style="560" customWidth="1"/>
    <col min="6148" max="6148" width="6.3984375" style="560" customWidth="1"/>
    <col min="6149" max="6149" width="9" style="560" customWidth="1"/>
    <col min="6150" max="6150" width="4.59765625" style="560" customWidth="1"/>
    <col min="6151" max="6151" width="8.796875" style="560"/>
    <col min="6152" max="6157" width="6.296875" style="560" customWidth="1"/>
    <col min="6158" max="6400" width="8.796875" style="560"/>
    <col min="6401" max="6401" width="4.19921875" style="560" customWidth="1"/>
    <col min="6402" max="6402" width="7.796875" style="560" customWidth="1"/>
    <col min="6403" max="6403" width="6" style="560" customWidth="1"/>
    <col min="6404" max="6404" width="6.3984375" style="560" customWidth="1"/>
    <col min="6405" max="6405" width="9" style="560" customWidth="1"/>
    <col min="6406" max="6406" width="4.59765625" style="560" customWidth="1"/>
    <col min="6407" max="6407" width="8.796875" style="560"/>
    <col min="6408" max="6413" width="6.296875" style="560" customWidth="1"/>
    <col min="6414" max="6656" width="8.796875" style="560"/>
    <col min="6657" max="6657" width="4.19921875" style="560" customWidth="1"/>
    <col min="6658" max="6658" width="7.796875" style="560" customWidth="1"/>
    <col min="6659" max="6659" width="6" style="560" customWidth="1"/>
    <col min="6660" max="6660" width="6.3984375" style="560" customWidth="1"/>
    <col min="6661" max="6661" width="9" style="560" customWidth="1"/>
    <col min="6662" max="6662" width="4.59765625" style="560" customWidth="1"/>
    <col min="6663" max="6663" width="8.796875" style="560"/>
    <col min="6664" max="6669" width="6.296875" style="560" customWidth="1"/>
    <col min="6670" max="6912" width="8.796875" style="560"/>
    <col min="6913" max="6913" width="4.19921875" style="560" customWidth="1"/>
    <col min="6914" max="6914" width="7.796875" style="560" customWidth="1"/>
    <col min="6915" max="6915" width="6" style="560" customWidth="1"/>
    <col min="6916" max="6916" width="6.3984375" style="560" customWidth="1"/>
    <col min="6917" max="6917" width="9" style="560" customWidth="1"/>
    <col min="6918" max="6918" width="4.59765625" style="560" customWidth="1"/>
    <col min="6919" max="6919" width="8.796875" style="560"/>
    <col min="6920" max="6925" width="6.296875" style="560" customWidth="1"/>
    <col min="6926" max="7168" width="8.796875" style="560"/>
    <col min="7169" max="7169" width="4.19921875" style="560" customWidth="1"/>
    <col min="7170" max="7170" width="7.796875" style="560" customWidth="1"/>
    <col min="7171" max="7171" width="6" style="560" customWidth="1"/>
    <col min="7172" max="7172" width="6.3984375" style="560" customWidth="1"/>
    <col min="7173" max="7173" width="9" style="560" customWidth="1"/>
    <col min="7174" max="7174" width="4.59765625" style="560" customWidth="1"/>
    <col min="7175" max="7175" width="8.796875" style="560"/>
    <col min="7176" max="7181" width="6.296875" style="560" customWidth="1"/>
    <col min="7182" max="7424" width="8.796875" style="560"/>
    <col min="7425" max="7425" width="4.19921875" style="560" customWidth="1"/>
    <col min="7426" max="7426" width="7.796875" style="560" customWidth="1"/>
    <col min="7427" max="7427" width="6" style="560" customWidth="1"/>
    <col min="7428" max="7428" width="6.3984375" style="560" customWidth="1"/>
    <col min="7429" max="7429" width="9" style="560" customWidth="1"/>
    <col min="7430" max="7430" width="4.59765625" style="560" customWidth="1"/>
    <col min="7431" max="7431" width="8.796875" style="560"/>
    <col min="7432" max="7437" width="6.296875" style="560" customWidth="1"/>
    <col min="7438" max="7680" width="8.796875" style="560"/>
    <col min="7681" max="7681" width="4.19921875" style="560" customWidth="1"/>
    <col min="7682" max="7682" width="7.796875" style="560" customWidth="1"/>
    <col min="7683" max="7683" width="6" style="560" customWidth="1"/>
    <col min="7684" max="7684" width="6.3984375" style="560" customWidth="1"/>
    <col min="7685" max="7685" width="9" style="560" customWidth="1"/>
    <col min="7686" max="7686" width="4.59765625" style="560" customWidth="1"/>
    <col min="7687" max="7687" width="8.796875" style="560"/>
    <col min="7688" max="7693" width="6.296875" style="560" customWidth="1"/>
    <col min="7694" max="7936" width="8.796875" style="560"/>
    <col min="7937" max="7937" width="4.19921875" style="560" customWidth="1"/>
    <col min="7938" max="7938" width="7.796875" style="560" customWidth="1"/>
    <col min="7939" max="7939" width="6" style="560" customWidth="1"/>
    <col min="7940" max="7940" width="6.3984375" style="560" customWidth="1"/>
    <col min="7941" max="7941" width="9" style="560" customWidth="1"/>
    <col min="7942" max="7942" width="4.59765625" style="560" customWidth="1"/>
    <col min="7943" max="7943" width="8.796875" style="560"/>
    <col min="7944" max="7949" width="6.296875" style="560" customWidth="1"/>
    <col min="7950" max="8192" width="8.796875" style="560"/>
    <col min="8193" max="8193" width="4.19921875" style="560" customWidth="1"/>
    <col min="8194" max="8194" width="7.796875" style="560" customWidth="1"/>
    <col min="8195" max="8195" width="6" style="560" customWidth="1"/>
    <col min="8196" max="8196" width="6.3984375" style="560" customWidth="1"/>
    <col min="8197" max="8197" width="9" style="560" customWidth="1"/>
    <col min="8198" max="8198" width="4.59765625" style="560" customWidth="1"/>
    <col min="8199" max="8199" width="8.796875" style="560"/>
    <col min="8200" max="8205" width="6.296875" style="560" customWidth="1"/>
    <col min="8206" max="8448" width="8.796875" style="560"/>
    <col min="8449" max="8449" width="4.19921875" style="560" customWidth="1"/>
    <col min="8450" max="8450" width="7.796875" style="560" customWidth="1"/>
    <col min="8451" max="8451" width="6" style="560" customWidth="1"/>
    <col min="8452" max="8452" width="6.3984375" style="560" customWidth="1"/>
    <col min="8453" max="8453" width="9" style="560" customWidth="1"/>
    <col min="8454" max="8454" width="4.59765625" style="560" customWidth="1"/>
    <col min="8455" max="8455" width="8.796875" style="560"/>
    <col min="8456" max="8461" width="6.296875" style="560" customWidth="1"/>
    <col min="8462" max="8704" width="8.796875" style="560"/>
    <col min="8705" max="8705" width="4.19921875" style="560" customWidth="1"/>
    <col min="8706" max="8706" width="7.796875" style="560" customWidth="1"/>
    <col min="8707" max="8707" width="6" style="560" customWidth="1"/>
    <col min="8708" max="8708" width="6.3984375" style="560" customWidth="1"/>
    <col min="8709" max="8709" width="9" style="560" customWidth="1"/>
    <col min="8710" max="8710" width="4.59765625" style="560" customWidth="1"/>
    <col min="8711" max="8711" width="8.796875" style="560"/>
    <col min="8712" max="8717" width="6.296875" style="560" customWidth="1"/>
    <col min="8718" max="8960" width="8.796875" style="560"/>
    <col min="8961" max="8961" width="4.19921875" style="560" customWidth="1"/>
    <col min="8962" max="8962" width="7.796875" style="560" customWidth="1"/>
    <col min="8963" max="8963" width="6" style="560" customWidth="1"/>
    <col min="8964" max="8964" width="6.3984375" style="560" customWidth="1"/>
    <col min="8965" max="8965" width="9" style="560" customWidth="1"/>
    <col min="8966" max="8966" width="4.59765625" style="560" customWidth="1"/>
    <col min="8967" max="8967" width="8.796875" style="560"/>
    <col min="8968" max="8973" width="6.296875" style="560" customWidth="1"/>
    <col min="8974" max="9216" width="8.796875" style="560"/>
    <col min="9217" max="9217" width="4.19921875" style="560" customWidth="1"/>
    <col min="9218" max="9218" width="7.796875" style="560" customWidth="1"/>
    <col min="9219" max="9219" width="6" style="560" customWidth="1"/>
    <col min="9220" max="9220" width="6.3984375" style="560" customWidth="1"/>
    <col min="9221" max="9221" width="9" style="560" customWidth="1"/>
    <col min="9222" max="9222" width="4.59765625" style="560" customWidth="1"/>
    <col min="9223" max="9223" width="8.796875" style="560"/>
    <col min="9224" max="9229" width="6.296875" style="560" customWidth="1"/>
    <col min="9230" max="9472" width="8.796875" style="560"/>
    <col min="9473" max="9473" width="4.19921875" style="560" customWidth="1"/>
    <col min="9474" max="9474" width="7.796875" style="560" customWidth="1"/>
    <col min="9475" max="9475" width="6" style="560" customWidth="1"/>
    <col min="9476" max="9476" width="6.3984375" style="560" customWidth="1"/>
    <col min="9477" max="9477" width="9" style="560" customWidth="1"/>
    <col min="9478" max="9478" width="4.59765625" style="560" customWidth="1"/>
    <col min="9479" max="9479" width="8.796875" style="560"/>
    <col min="9480" max="9485" width="6.296875" style="560" customWidth="1"/>
    <col min="9486" max="9728" width="8.796875" style="560"/>
    <col min="9729" max="9729" width="4.19921875" style="560" customWidth="1"/>
    <col min="9730" max="9730" width="7.796875" style="560" customWidth="1"/>
    <col min="9731" max="9731" width="6" style="560" customWidth="1"/>
    <col min="9732" max="9732" width="6.3984375" style="560" customWidth="1"/>
    <col min="9733" max="9733" width="9" style="560" customWidth="1"/>
    <col min="9734" max="9734" width="4.59765625" style="560" customWidth="1"/>
    <col min="9735" max="9735" width="8.796875" style="560"/>
    <col min="9736" max="9741" width="6.296875" style="560" customWidth="1"/>
    <col min="9742" max="9984" width="8.796875" style="560"/>
    <col min="9985" max="9985" width="4.19921875" style="560" customWidth="1"/>
    <col min="9986" max="9986" width="7.796875" style="560" customWidth="1"/>
    <col min="9987" max="9987" width="6" style="560" customWidth="1"/>
    <col min="9988" max="9988" width="6.3984375" style="560" customWidth="1"/>
    <col min="9989" max="9989" width="9" style="560" customWidth="1"/>
    <col min="9990" max="9990" width="4.59765625" style="560" customWidth="1"/>
    <col min="9991" max="9991" width="8.796875" style="560"/>
    <col min="9992" max="9997" width="6.296875" style="560" customWidth="1"/>
    <col min="9998" max="10240" width="8.796875" style="560"/>
    <col min="10241" max="10241" width="4.19921875" style="560" customWidth="1"/>
    <col min="10242" max="10242" width="7.796875" style="560" customWidth="1"/>
    <col min="10243" max="10243" width="6" style="560" customWidth="1"/>
    <col min="10244" max="10244" width="6.3984375" style="560" customWidth="1"/>
    <col min="10245" max="10245" width="9" style="560" customWidth="1"/>
    <col min="10246" max="10246" width="4.59765625" style="560" customWidth="1"/>
    <col min="10247" max="10247" width="8.796875" style="560"/>
    <col min="10248" max="10253" width="6.296875" style="560" customWidth="1"/>
    <col min="10254" max="10496" width="8.796875" style="560"/>
    <col min="10497" max="10497" width="4.19921875" style="560" customWidth="1"/>
    <col min="10498" max="10498" width="7.796875" style="560" customWidth="1"/>
    <col min="10499" max="10499" width="6" style="560" customWidth="1"/>
    <col min="10500" max="10500" width="6.3984375" style="560" customWidth="1"/>
    <col min="10501" max="10501" width="9" style="560" customWidth="1"/>
    <col min="10502" max="10502" width="4.59765625" style="560" customWidth="1"/>
    <col min="10503" max="10503" width="8.796875" style="560"/>
    <col min="10504" max="10509" width="6.296875" style="560" customWidth="1"/>
    <col min="10510" max="10752" width="8.796875" style="560"/>
    <col min="10753" max="10753" width="4.19921875" style="560" customWidth="1"/>
    <col min="10754" max="10754" width="7.796875" style="560" customWidth="1"/>
    <col min="10755" max="10755" width="6" style="560" customWidth="1"/>
    <col min="10756" max="10756" width="6.3984375" style="560" customWidth="1"/>
    <col min="10757" max="10757" width="9" style="560" customWidth="1"/>
    <col min="10758" max="10758" width="4.59765625" style="560" customWidth="1"/>
    <col min="10759" max="10759" width="8.796875" style="560"/>
    <col min="10760" max="10765" width="6.296875" style="560" customWidth="1"/>
    <col min="10766" max="11008" width="8.796875" style="560"/>
    <col min="11009" max="11009" width="4.19921875" style="560" customWidth="1"/>
    <col min="11010" max="11010" width="7.796875" style="560" customWidth="1"/>
    <col min="11011" max="11011" width="6" style="560" customWidth="1"/>
    <col min="11012" max="11012" width="6.3984375" style="560" customWidth="1"/>
    <col min="11013" max="11013" width="9" style="560" customWidth="1"/>
    <col min="11014" max="11014" width="4.59765625" style="560" customWidth="1"/>
    <col min="11015" max="11015" width="8.796875" style="560"/>
    <col min="11016" max="11021" width="6.296875" style="560" customWidth="1"/>
    <col min="11022" max="11264" width="8.796875" style="560"/>
    <col min="11265" max="11265" width="4.19921875" style="560" customWidth="1"/>
    <col min="11266" max="11266" width="7.796875" style="560" customWidth="1"/>
    <col min="11267" max="11267" width="6" style="560" customWidth="1"/>
    <col min="11268" max="11268" width="6.3984375" style="560" customWidth="1"/>
    <col min="11269" max="11269" width="9" style="560" customWidth="1"/>
    <col min="11270" max="11270" width="4.59765625" style="560" customWidth="1"/>
    <col min="11271" max="11271" width="8.796875" style="560"/>
    <col min="11272" max="11277" width="6.296875" style="560" customWidth="1"/>
    <col min="11278" max="11520" width="8.796875" style="560"/>
    <col min="11521" max="11521" width="4.19921875" style="560" customWidth="1"/>
    <col min="11522" max="11522" width="7.796875" style="560" customWidth="1"/>
    <col min="11523" max="11523" width="6" style="560" customWidth="1"/>
    <col min="11524" max="11524" width="6.3984375" style="560" customWidth="1"/>
    <col min="11525" max="11525" width="9" style="560" customWidth="1"/>
    <col min="11526" max="11526" width="4.59765625" style="560" customWidth="1"/>
    <col min="11527" max="11527" width="8.796875" style="560"/>
    <col min="11528" max="11533" width="6.296875" style="560" customWidth="1"/>
    <col min="11534" max="11776" width="8.796875" style="560"/>
    <col min="11777" max="11777" width="4.19921875" style="560" customWidth="1"/>
    <col min="11778" max="11778" width="7.796875" style="560" customWidth="1"/>
    <col min="11779" max="11779" width="6" style="560" customWidth="1"/>
    <col min="11780" max="11780" width="6.3984375" style="560" customWidth="1"/>
    <col min="11781" max="11781" width="9" style="560" customWidth="1"/>
    <col min="11782" max="11782" width="4.59765625" style="560" customWidth="1"/>
    <col min="11783" max="11783" width="8.796875" style="560"/>
    <col min="11784" max="11789" width="6.296875" style="560" customWidth="1"/>
    <col min="11790" max="12032" width="8.796875" style="560"/>
    <col min="12033" max="12033" width="4.19921875" style="560" customWidth="1"/>
    <col min="12034" max="12034" width="7.796875" style="560" customWidth="1"/>
    <col min="12035" max="12035" width="6" style="560" customWidth="1"/>
    <col min="12036" max="12036" width="6.3984375" style="560" customWidth="1"/>
    <col min="12037" max="12037" width="9" style="560" customWidth="1"/>
    <col min="12038" max="12038" width="4.59765625" style="560" customWidth="1"/>
    <col min="12039" max="12039" width="8.796875" style="560"/>
    <col min="12040" max="12045" width="6.296875" style="560" customWidth="1"/>
    <col min="12046" max="12288" width="8.796875" style="560"/>
    <col min="12289" max="12289" width="4.19921875" style="560" customWidth="1"/>
    <col min="12290" max="12290" width="7.796875" style="560" customWidth="1"/>
    <col min="12291" max="12291" width="6" style="560" customWidth="1"/>
    <col min="12292" max="12292" width="6.3984375" style="560" customWidth="1"/>
    <col min="12293" max="12293" width="9" style="560" customWidth="1"/>
    <col min="12294" max="12294" width="4.59765625" style="560" customWidth="1"/>
    <col min="12295" max="12295" width="8.796875" style="560"/>
    <col min="12296" max="12301" width="6.296875" style="560" customWidth="1"/>
    <col min="12302" max="12544" width="8.796875" style="560"/>
    <col min="12545" max="12545" width="4.19921875" style="560" customWidth="1"/>
    <col min="12546" max="12546" width="7.796875" style="560" customWidth="1"/>
    <col min="12547" max="12547" width="6" style="560" customWidth="1"/>
    <col min="12548" max="12548" width="6.3984375" style="560" customWidth="1"/>
    <col min="12549" max="12549" width="9" style="560" customWidth="1"/>
    <col min="12550" max="12550" width="4.59765625" style="560" customWidth="1"/>
    <col min="12551" max="12551" width="8.796875" style="560"/>
    <col min="12552" max="12557" width="6.296875" style="560" customWidth="1"/>
    <col min="12558" max="12800" width="8.796875" style="560"/>
    <col min="12801" max="12801" width="4.19921875" style="560" customWidth="1"/>
    <col min="12802" max="12802" width="7.796875" style="560" customWidth="1"/>
    <col min="12803" max="12803" width="6" style="560" customWidth="1"/>
    <col min="12804" max="12804" width="6.3984375" style="560" customWidth="1"/>
    <col min="12805" max="12805" width="9" style="560" customWidth="1"/>
    <col min="12806" max="12806" width="4.59765625" style="560" customWidth="1"/>
    <col min="12807" max="12807" width="8.796875" style="560"/>
    <col min="12808" max="12813" width="6.296875" style="560" customWidth="1"/>
    <col min="12814" max="13056" width="8.796875" style="560"/>
    <col min="13057" max="13057" width="4.19921875" style="560" customWidth="1"/>
    <col min="13058" max="13058" width="7.796875" style="560" customWidth="1"/>
    <col min="13059" max="13059" width="6" style="560" customWidth="1"/>
    <col min="13060" max="13060" width="6.3984375" style="560" customWidth="1"/>
    <col min="13061" max="13061" width="9" style="560" customWidth="1"/>
    <col min="13062" max="13062" width="4.59765625" style="560" customWidth="1"/>
    <col min="13063" max="13063" width="8.796875" style="560"/>
    <col min="13064" max="13069" width="6.296875" style="560" customWidth="1"/>
    <col min="13070" max="13312" width="8.796875" style="560"/>
    <col min="13313" max="13313" width="4.19921875" style="560" customWidth="1"/>
    <col min="13314" max="13314" width="7.796875" style="560" customWidth="1"/>
    <col min="13315" max="13315" width="6" style="560" customWidth="1"/>
    <col min="13316" max="13316" width="6.3984375" style="560" customWidth="1"/>
    <col min="13317" max="13317" width="9" style="560" customWidth="1"/>
    <col min="13318" max="13318" width="4.59765625" style="560" customWidth="1"/>
    <col min="13319" max="13319" width="8.796875" style="560"/>
    <col min="13320" max="13325" width="6.296875" style="560" customWidth="1"/>
    <col min="13326" max="13568" width="8.796875" style="560"/>
    <col min="13569" max="13569" width="4.19921875" style="560" customWidth="1"/>
    <col min="13570" max="13570" width="7.796875" style="560" customWidth="1"/>
    <col min="13571" max="13571" width="6" style="560" customWidth="1"/>
    <col min="13572" max="13572" width="6.3984375" style="560" customWidth="1"/>
    <col min="13573" max="13573" width="9" style="560" customWidth="1"/>
    <col min="13574" max="13574" width="4.59765625" style="560" customWidth="1"/>
    <col min="13575" max="13575" width="8.796875" style="560"/>
    <col min="13576" max="13581" width="6.296875" style="560" customWidth="1"/>
    <col min="13582" max="13824" width="8.796875" style="560"/>
    <col min="13825" max="13825" width="4.19921875" style="560" customWidth="1"/>
    <col min="13826" max="13826" width="7.796875" style="560" customWidth="1"/>
    <col min="13827" max="13827" width="6" style="560" customWidth="1"/>
    <col min="13828" max="13828" width="6.3984375" style="560" customWidth="1"/>
    <col min="13829" max="13829" width="9" style="560" customWidth="1"/>
    <col min="13830" max="13830" width="4.59765625" style="560" customWidth="1"/>
    <col min="13831" max="13831" width="8.796875" style="560"/>
    <col min="13832" max="13837" width="6.296875" style="560" customWidth="1"/>
    <col min="13838" max="14080" width="8.796875" style="560"/>
    <col min="14081" max="14081" width="4.19921875" style="560" customWidth="1"/>
    <col min="14082" max="14082" width="7.796875" style="560" customWidth="1"/>
    <col min="14083" max="14083" width="6" style="560" customWidth="1"/>
    <col min="14084" max="14084" width="6.3984375" style="560" customWidth="1"/>
    <col min="14085" max="14085" width="9" style="560" customWidth="1"/>
    <col min="14086" max="14086" width="4.59765625" style="560" customWidth="1"/>
    <col min="14087" max="14087" width="8.796875" style="560"/>
    <col min="14088" max="14093" width="6.296875" style="560" customWidth="1"/>
    <col min="14094" max="14336" width="8.796875" style="560"/>
    <col min="14337" max="14337" width="4.19921875" style="560" customWidth="1"/>
    <col min="14338" max="14338" width="7.796875" style="560" customWidth="1"/>
    <col min="14339" max="14339" width="6" style="560" customWidth="1"/>
    <col min="14340" max="14340" width="6.3984375" style="560" customWidth="1"/>
    <col min="14341" max="14341" width="9" style="560" customWidth="1"/>
    <col min="14342" max="14342" width="4.59765625" style="560" customWidth="1"/>
    <col min="14343" max="14343" width="8.796875" style="560"/>
    <col min="14344" max="14349" width="6.296875" style="560" customWidth="1"/>
    <col min="14350" max="14592" width="8.796875" style="560"/>
    <col min="14593" max="14593" width="4.19921875" style="560" customWidth="1"/>
    <col min="14594" max="14594" width="7.796875" style="560" customWidth="1"/>
    <col min="14595" max="14595" width="6" style="560" customWidth="1"/>
    <col min="14596" max="14596" width="6.3984375" style="560" customWidth="1"/>
    <col min="14597" max="14597" width="9" style="560" customWidth="1"/>
    <col min="14598" max="14598" width="4.59765625" style="560" customWidth="1"/>
    <col min="14599" max="14599" width="8.796875" style="560"/>
    <col min="14600" max="14605" width="6.296875" style="560" customWidth="1"/>
    <col min="14606" max="14848" width="8.796875" style="560"/>
    <col min="14849" max="14849" width="4.19921875" style="560" customWidth="1"/>
    <col min="14850" max="14850" width="7.796875" style="560" customWidth="1"/>
    <col min="14851" max="14851" width="6" style="560" customWidth="1"/>
    <col min="14852" max="14852" width="6.3984375" style="560" customWidth="1"/>
    <col min="14853" max="14853" width="9" style="560" customWidth="1"/>
    <col min="14854" max="14854" width="4.59765625" style="560" customWidth="1"/>
    <col min="14855" max="14855" width="8.796875" style="560"/>
    <col min="14856" max="14861" width="6.296875" style="560" customWidth="1"/>
    <col min="14862" max="15104" width="8.796875" style="560"/>
    <col min="15105" max="15105" width="4.19921875" style="560" customWidth="1"/>
    <col min="15106" max="15106" width="7.796875" style="560" customWidth="1"/>
    <col min="15107" max="15107" width="6" style="560" customWidth="1"/>
    <col min="15108" max="15108" width="6.3984375" style="560" customWidth="1"/>
    <col min="15109" max="15109" width="9" style="560" customWidth="1"/>
    <col min="15110" max="15110" width="4.59765625" style="560" customWidth="1"/>
    <col min="15111" max="15111" width="8.796875" style="560"/>
    <col min="15112" max="15117" width="6.296875" style="560" customWidth="1"/>
    <col min="15118" max="15360" width="8.796875" style="560"/>
    <col min="15361" max="15361" width="4.19921875" style="560" customWidth="1"/>
    <col min="15362" max="15362" width="7.796875" style="560" customWidth="1"/>
    <col min="15363" max="15363" width="6" style="560" customWidth="1"/>
    <col min="15364" max="15364" width="6.3984375" style="560" customWidth="1"/>
    <col min="15365" max="15365" width="9" style="560" customWidth="1"/>
    <col min="15366" max="15366" width="4.59765625" style="560" customWidth="1"/>
    <col min="15367" max="15367" width="8.796875" style="560"/>
    <col min="15368" max="15373" width="6.296875" style="560" customWidth="1"/>
    <col min="15374" max="15616" width="8.796875" style="560"/>
    <col min="15617" max="15617" width="4.19921875" style="560" customWidth="1"/>
    <col min="15618" max="15618" width="7.796875" style="560" customWidth="1"/>
    <col min="15619" max="15619" width="6" style="560" customWidth="1"/>
    <col min="15620" max="15620" width="6.3984375" style="560" customWidth="1"/>
    <col min="15621" max="15621" width="9" style="560" customWidth="1"/>
    <col min="15622" max="15622" width="4.59765625" style="560" customWidth="1"/>
    <col min="15623" max="15623" width="8.796875" style="560"/>
    <col min="15624" max="15629" width="6.296875" style="560" customWidth="1"/>
    <col min="15630" max="15872" width="8.796875" style="560"/>
    <col min="15873" max="15873" width="4.19921875" style="560" customWidth="1"/>
    <col min="15874" max="15874" width="7.796875" style="560" customWidth="1"/>
    <col min="15875" max="15875" width="6" style="560" customWidth="1"/>
    <col min="15876" max="15876" width="6.3984375" style="560" customWidth="1"/>
    <col min="15877" max="15877" width="9" style="560" customWidth="1"/>
    <col min="15878" max="15878" width="4.59765625" style="560" customWidth="1"/>
    <col min="15879" max="15879" width="8.796875" style="560"/>
    <col min="15880" max="15885" width="6.296875" style="560" customWidth="1"/>
    <col min="15886" max="16128" width="8.796875" style="560"/>
    <col min="16129" max="16129" width="4.19921875" style="560" customWidth="1"/>
    <col min="16130" max="16130" width="7.796875" style="560" customWidth="1"/>
    <col min="16131" max="16131" width="6" style="560" customWidth="1"/>
    <col min="16132" max="16132" width="6.3984375" style="560" customWidth="1"/>
    <col min="16133" max="16133" width="9" style="560" customWidth="1"/>
    <col min="16134" max="16134" width="4.59765625" style="560" customWidth="1"/>
    <col min="16135" max="16135" width="8.796875" style="560"/>
    <col min="16136" max="16141" width="6.296875" style="560" customWidth="1"/>
    <col min="16142" max="16384" width="8.796875" style="560"/>
  </cols>
  <sheetData>
    <row r="2" spans="1:31" ht="15.9" customHeight="1">
      <c r="I2" s="561"/>
      <c r="J2" s="562" t="s">
        <v>1609</v>
      </c>
      <c r="K2" s="562" t="s">
        <v>1610</v>
      </c>
      <c r="L2" s="562"/>
      <c r="M2" s="562" t="s">
        <v>1611</v>
      </c>
    </row>
    <row r="3" spans="1:31" ht="15.9" customHeight="1">
      <c r="I3" s="563"/>
      <c r="J3" s="564"/>
      <c r="K3" s="565"/>
      <c r="L3" s="564"/>
      <c r="M3" s="566"/>
    </row>
    <row r="4" spans="1:31" ht="15.9" customHeight="1">
      <c r="I4" s="563"/>
      <c r="J4" s="567"/>
      <c r="K4" s="563"/>
      <c r="L4" s="567"/>
      <c r="M4" s="568"/>
    </row>
    <row r="5" spans="1:31" ht="15.9" customHeight="1">
      <c r="A5" s="560" t="s">
        <v>1612</v>
      </c>
      <c r="B5" s="560" t="s">
        <v>1613</v>
      </c>
      <c r="I5" s="563"/>
      <c r="J5" s="569"/>
      <c r="K5" s="570"/>
      <c r="L5" s="569"/>
      <c r="M5" s="571"/>
    </row>
    <row r="6" spans="1:31" ht="15.9" customHeight="1">
      <c r="A6" s="560" t="s">
        <v>1614</v>
      </c>
      <c r="D6" s="560" t="s">
        <v>1615</v>
      </c>
    </row>
    <row r="9" spans="1:31" ht="15.9" customHeight="1" thickBot="1">
      <c r="A9" s="572" t="s">
        <v>1616</v>
      </c>
      <c r="B9" s="572" t="s">
        <v>1617</v>
      </c>
      <c r="C9" s="572" t="s">
        <v>1618</v>
      </c>
      <c r="D9" s="572" t="s">
        <v>1619</v>
      </c>
      <c r="E9" s="573" t="s">
        <v>1620</v>
      </c>
      <c r="F9" s="574" t="s">
        <v>1621</v>
      </c>
      <c r="G9" s="575" t="s">
        <v>1622</v>
      </c>
      <c r="H9" s="576" t="s">
        <v>1623</v>
      </c>
      <c r="I9" s="576"/>
      <c r="J9" s="576" t="s">
        <v>1624</v>
      </c>
      <c r="K9" s="576"/>
      <c r="L9" s="577" t="s">
        <v>1625</v>
      </c>
      <c r="M9" s="578"/>
    </row>
    <row r="10" spans="1:31" ht="15.9" customHeight="1" thickTop="1">
      <c r="A10" s="579"/>
      <c r="B10" s="579"/>
      <c r="C10" s="580" t="s">
        <v>1626</v>
      </c>
      <c r="D10" s="579"/>
      <c r="E10" s="581">
        <v>2825</v>
      </c>
      <c r="F10" s="582">
        <v>6</v>
      </c>
      <c r="G10" s="583"/>
      <c r="H10" s="584" t="s">
        <v>1627</v>
      </c>
      <c r="I10" s="585" t="s">
        <v>376</v>
      </c>
      <c r="J10" s="584" t="s">
        <v>1627</v>
      </c>
      <c r="K10" s="585" t="s">
        <v>376</v>
      </c>
      <c r="L10" s="586" t="s">
        <v>1628</v>
      </c>
      <c r="M10" s="579" t="s">
        <v>1629</v>
      </c>
    </row>
    <row r="11" spans="1:31" ht="15.9" customHeight="1">
      <c r="A11" s="583">
        <v>1</v>
      </c>
      <c r="B11" s="562">
        <v>2304001</v>
      </c>
      <c r="C11" s="587">
        <f>D11+E11-E10</f>
        <v>2446.5095249999995</v>
      </c>
      <c r="D11" s="588">
        <f>(L11+M11)</f>
        <v>2500</v>
      </c>
      <c r="E11" s="589">
        <f>7000*F11/100*H11*I11+D11</f>
        <v>2771.5095249999999</v>
      </c>
      <c r="F11" s="590">
        <v>5</v>
      </c>
      <c r="G11" s="583"/>
      <c r="H11" s="591">
        <v>0.9073</v>
      </c>
      <c r="I11" s="592">
        <v>0.85499999999999998</v>
      </c>
      <c r="J11" s="593">
        <f>H11</f>
        <v>0.9073</v>
      </c>
      <c r="K11" s="591">
        <f>I11</f>
        <v>0.85499999999999998</v>
      </c>
      <c r="L11" s="594">
        <v>776</v>
      </c>
      <c r="M11" s="595">
        <v>1724</v>
      </c>
    </row>
    <row r="12" spans="1:31" s="598" customFormat="1" ht="15.9" customHeight="1">
      <c r="A12" s="596">
        <v>2</v>
      </c>
      <c r="B12" s="595">
        <v>2304002</v>
      </c>
      <c r="C12" s="587">
        <f>D12+E12-E11</f>
        <v>2443.0646950000005</v>
      </c>
      <c r="D12" s="588">
        <f>(L12+M12)</f>
        <v>2500</v>
      </c>
      <c r="E12" s="589">
        <f>7000*F12/100*H12*I12+D12</f>
        <v>2714.57422</v>
      </c>
      <c r="F12" s="597">
        <v>4</v>
      </c>
      <c r="G12" s="596"/>
      <c r="H12" s="591">
        <v>0.89629999999999999</v>
      </c>
      <c r="I12" s="592">
        <v>0.85499999999999998</v>
      </c>
      <c r="J12" s="593">
        <f>H12</f>
        <v>0.89629999999999999</v>
      </c>
      <c r="K12" s="591">
        <f>I12</f>
        <v>0.85499999999999998</v>
      </c>
      <c r="L12" s="594">
        <v>766</v>
      </c>
      <c r="M12" s="595">
        <v>1734</v>
      </c>
      <c r="O12" s="560"/>
      <c r="P12" s="560"/>
      <c r="Q12" s="560"/>
      <c r="R12" s="560"/>
      <c r="S12" s="560"/>
      <c r="T12" s="560"/>
      <c r="U12" s="560"/>
      <c r="V12" s="560"/>
      <c r="W12" s="560"/>
      <c r="X12" s="560"/>
      <c r="Y12" s="560"/>
      <c r="Z12" s="560"/>
      <c r="AA12" s="560"/>
      <c r="AB12" s="560"/>
      <c r="AC12" s="560"/>
      <c r="AD12" s="560"/>
      <c r="AE12" s="560"/>
    </row>
    <row r="13" spans="1:31" ht="15.9" customHeight="1">
      <c r="A13" s="583">
        <v>3</v>
      </c>
      <c r="B13" s="562">
        <v>2304003</v>
      </c>
      <c r="C13" s="587">
        <f>D13+E13-E12</f>
        <v>2501.1132519999996</v>
      </c>
      <c r="D13" s="588">
        <f>(L13+M13)</f>
        <v>2500</v>
      </c>
      <c r="E13" s="589">
        <f>7000*F13/100*H13*I13+D13</f>
        <v>2715.6874720000001</v>
      </c>
      <c r="F13" s="590">
        <v>4</v>
      </c>
      <c r="G13" s="583"/>
      <c r="H13" s="591">
        <v>0.89780000000000004</v>
      </c>
      <c r="I13" s="592">
        <v>0.85799999999999998</v>
      </c>
      <c r="J13" s="593">
        <f t="shared" ref="J13:K32" si="0">H13</f>
        <v>0.89780000000000004</v>
      </c>
      <c r="K13" s="599">
        <f t="shared" si="0"/>
        <v>0.85799999999999998</v>
      </c>
      <c r="L13" s="594">
        <v>770</v>
      </c>
      <c r="M13" s="595">
        <v>1730</v>
      </c>
    </row>
    <row r="14" spans="1:31" ht="15.9" customHeight="1">
      <c r="A14" s="596">
        <v>4</v>
      </c>
      <c r="B14" s="595">
        <v>2304004</v>
      </c>
      <c r="C14" s="587">
        <f t="shared" ref="C14:C32" si="1">D14+E14-E13</f>
        <v>2392.4445520000004</v>
      </c>
      <c r="D14" s="588">
        <f t="shared" ref="D14:D32" si="2">(L14+M14)</f>
        <v>2500</v>
      </c>
      <c r="E14" s="589">
        <f t="shared" ref="E14:E32" si="3">7000*F14/100*H14*I14+D14</f>
        <v>2608.132024</v>
      </c>
      <c r="F14" s="590">
        <v>2</v>
      </c>
      <c r="G14" s="583"/>
      <c r="H14" s="591">
        <v>0.9002</v>
      </c>
      <c r="I14" s="592">
        <v>0.85799999999999998</v>
      </c>
      <c r="J14" s="593">
        <f t="shared" si="0"/>
        <v>0.9002</v>
      </c>
      <c r="K14" s="591">
        <f t="shared" si="0"/>
        <v>0.85799999999999998</v>
      </c>
      <c r="L14" s="594">
        <v>772</v>
      </c>
      <c r="M14" s="595">
        <v>1728</v>
      </c>
    </row>
    <row r="15" spans="1:31" ht="15.9" customHeight="1">
      <c r="A15" s="583">
        <v>5</v>
      </c>
      <c r="B15" s="562">
        <v>2304005</v>
      </c>
      <c r="C15" s="587">
        <f t="shared" si="1"/>
        <v>2499.4594600000005</v>
      </c>
      <c r="D15" s="588">
        <f t="shared" si="2"/>
        <v>2500</v>
      </c>
      <c r="E15" s="589">
        <f t="shared" si="3"/>
        <v>2607.591484</v>
      </c>
      <c r="F15" s="590">
        <v>2</v>
      </c>
      <c r="G15" s="583"/>
      <c r="H15" s="591">
        <v>0.89570000000000005</v>
      </c>
      <c r="I15" s="592">
        <v>0.85799999999999998</v>
      </c>
      <c r="J15" s="593">
        <f t="shared" si="0"/>
        <v>0.89570000000000005</v>
      </c>
      <c r="K15" s="591">
        <f t="shared" si="0"/>
        <v>0.85799999999999998</v>
      </c>
      <c r="L15" s="594">
        <v>769</v>
      </c>
      <c r="M15" s="595">
        <v>1731</v>
      </c>
    </row>
    <row r="16" spans="1:31" s="598" customFormat="1" ht="15.9" customHeight="1">
      <c r="A16" s="596">
        <v>6</v>
      </c>
      <c r="B16" s="595">
        <v>2304006</v>
      </c>
      <c r="C16" s="587">
        <f t="shared" si="1"/>
        <v>2501.3213199999996</v>
      </c>
      <c r="D16" s="588">
        <f t="shared" si="2"/>
        <v>2500</v>
      </c>
      <c r="E16" s="589">
        <f t="shared" si="3"/>
        <v>2608.9128040000001</v>
      </c>
      <c r="F16" s="597">
        <v>2</v>
      </c>
      <c r="G16" s="596"/>
      <c r="H16" s="591">
        <v>0.90669999999999995</v>
      </c>
      <c r="I16" s="592">
        <v>0.85799999999999998</v>
      </c>
      <c r="J16" s="593">
        <f t="shared" si="0"/>
        <v>0.90669999999999995</v>
      </c>
      <c r="K16" s="591">
        <f t="shared" si="0"/>
        <v>0.85799999999999998</v>
      </c>
      <c r="L16" s="594">
        <v>778</v>
      </c>
      <c r="M16" s="595">
        <v>1722</v>
      </c>
      <c r="O16" s="560"/>
      <c r="P16" s="560"/>
      <c r="Q16" s="560"/>
      <c r="R16" s="560"/>
      <c r="S16" s="560"/>
      <c r="T16" s="560"/>
      <c r="U16" s="560"/>
      <c r="V16" s="560"/>
      <c r="W16" s="560"/>
      <c r="X16" s="560"/>
      <c r="Y16" s="560"/>
      <c r="Z16" s="560"/>
      <c r="AA16" s="560"/>
      <c r="AB16" s="560"/>
      <c r="AC16" s="560"/>
      <c r="AD16" s="560"/>
      <c r="AE16" s="560"/>
    </row>
    <row r="17" spans="1:31" ht="15.9" customHeight="1">
      <c r="A17" s="583">
        <v>7</v>
      </c>
      <c r="B17" s="562">
        <v>2304007</v>
      </c>
      <c r="C17" s="587">
        <f t="shared" si="1"/>
        <v>2826.7384120000002</v>
      </c>
      <c r="D17" s="588">
        <f t="shared" si="2"/>
        <v>2500</v>
      </c>
      <c r="E17" s="589">
        <f t="shared" si="3"/>
        <v>2935.6512160000002</v>
      </c>
      <c r="F17" s="590">
        <v>8</v>
      </c>
      <c r="G17" s="583"/>
      <c r="H17" s="591">
        <v>0.90669999999999995</v>
      </c>
      <c r="I17" s="592">
        <v>0.85799999999999998</v>
      </c>
      <c r="J17" s="593">
        <f t="shared" si="0"/>
        <v>0.90669999999999995</v>
      </c>
      <c r="K17" s="591">
        <f t="shared" si="0"/>
        <v>0.85799999999999998</v>
      </c>
      <c r="L17" s="594">
        <v>778</v>
      </c>
      <c r="M17" s="595">
        <v>1722</v>
      </c>
    </row>
    <row r="18" spans="1:31" s="598" customFormat="1" ht="15.9" customHeight="1">
      <c r="A18" s="596">
        <v>8</v>
      </c>
      <c r="B18" s="595">
        <v>2304008</v>
      </c>
      <c r="C18" s="587">
        <f t="shared" si="1"/>
        <v>2389.8065319999996</v>
      </c>
      <c r="D18" s="588">
        <f t="shared" si="2"/>
        <v>2500</v>
      </c>
      <c r="E18" s="589">
        <f t="shared" si="3"/>
        <v>2825.4577479999998</v>
      </c>
      <c r="F18" s="597">
        <v>6</v>
      </c>
      <c r="G18" s="596"/>
      <c r="H18" s="591">
        <v>0.9042</v>
      </c>
      <c r="I18" s="592">
        <v>0.85699999999999998</v>
      </c>
      <c r="J18" s="593">
        <f t="shared" si="0"/>
        <v>0.9042</v>
      </c>
      <c r="K18" s="591">
        <f t="shared" si="0"/>
        <v>0.85699999999999998</v>
      </c>
      <c r="L18" s="594">
        <v>775</v>
      </c>
      <c r="M18" s="595">
        <v>1725</v>
      </c>
      <c r="O18" s="560"/>
      <c r="P18" s="560"/>
      <c r="Q18" s="560"/>
      <c r="R18" s="560"/>
      <c r="S18" s="560"/>
      <c r="T18" s="560"/>
      <c r="U18" s="560"/>
      <c r="V18" s="560"/>
      <c r="W18" s="560"/>
      <c r="X18" s="560"/>
      <c r="Y18" s="560"/>
      <c r="Z18" s="560"/>
      <c r="AA18" s="560"/>
      <c r="AB18" s="560"/>
      <c r="AC18" s="560"/>
      <c r="AD18" s="560"/>
      <c r="AE18" s="560"/>
    </row>
    <row r="19" spans="1:31" s="598" customFormat="1" ht="15.9" customHeight="1">
      <c r="A19" s="583">
        <v>9</v>
      </c>
      <c r="B19" s="562">
        <v>2304009</v>
      </c>
      <c r="C19" s="587">
        <f t="shared" si="1"/>
        <v>2500.5190360000006</v>
      </c>
      <c r="D19" s="588">
        <f t="shared" si="2"/>
        <v>2500</v>
      </c>
      <c r="E19" s="589">
        <f t="shared" si="3"/>
        <v>2825.976784</v>
      </c>
      <c r="F19" s="597">
        <v>6</v>
      </c>
      <c r="G19" s="596"/>
      <c r="H19" s="591">
        <v>0.90669999999999995</v>
      </c>
      <c r="I19" s="592">
        <v>0.85599999999999998</v>
      </c>
      <c r="J19" s="593">
        <f t="shared" si="0"/>
        <v>0.90669999999999995</v>
      </c>
      <c r="K19" s="591">
        <f t="shared" si="0"/>
        <v>0.85599999999999998</v>
      </c>
      <c r="L19" s="594">
        <v>776</v>
      </c>
      <c r="M19" s="595">
        <v>1724</v>
      </c>
      <c r="O19" s="560"/>
      <c r="P19" s="560"/>
      <c r="Q19" s="560"/>
      <c r="R19" s="560"/>
      <c r="S19" s="560"/>
      <c r="T19" s="560"/>
      <c r="U19" s="560"/>
      <c r="V19" s="560"/>
      <c r="W19" s="560"/>
      <c r="X19" s="560"/>
      <c r="Y19" s="560"/>
      <c r="Z19" s="560"/>
      <c r="AA19" s="560"/>
      <c r="AB19" s="560"/>
      <c r="AC19" s="560"/>
      <c r="AD19" s="560"/>
      <c r="AE19" s="560"/>
    </row>
    <row r="20" spans="1:31" ht="15.9" customHeight="1">
      <c r="A20" s="596">
        <v>10</v>
      </c>
      <c r="B20" s="595">
        <v>2304010</v>
      </c>
      <c r="C20" s="587">
        <f t="shared" si="1"/>
        <v>2500.0000000000005</v>
      </c>
      <c r="D20" s="588">
        <f t="shared" si="2"/>
        <v>2500</v>
      </c>
      <c r="E20" s="589">
        <f t="shared" si="3"/>
        <v>2825.976784</v>
      </c>
      <c r="F20" s="590">
        <v>6</v>
      </c>
      <c r="G20" s="583"/>
      <c r="H20" s="591">
        <v>0.90669999999999995</v>
      </c>
      <c r="I20" s="592">
        <v>0.85599999999999998</v>
      </c>
      <c r="J20" s="593">
        <f t="shared" si="0"/>
        <v>0.90669999999999995</v>
      </c>
      <c r="K20" s="591">
        <f t="shared" si="0"/>
        <v>0.85599999999999998</v>
      </c>
      <c r="L20" s="594">
        <v>776</v>
      </c>
      <c r="M20" s="595">
        <v>1724</v>
      </c>
    </row>
    <row r="21" spans="1:31" ht="15.9" customHeight="1">
      <c r="A21" s="583">
        <v>11</v>
      </c>
      <c r="B21" s="562">
        <v>2304011</v>
      </c>
      <c r="C21" s="587">
        <f t="shared" si="1"/>
        <v>2445.6705360000001</v>
      </c>
      <c r="D21" s="588">
        <f t="shared" si="2"/>
        <v>2500</v>
      </c>
      <c r="E21" s="589">
        <f t="shared" si="3"/>
        <v>2771.64732</v>
      </c>
      <c r="F21" s="597">
        <v>5</v>
      </c>
      <c r="G21" s="583"/>
      <c r="H21" s="591">
        <v>0.90669999999999995</v>
      </c>
      <c r="I21" s="592">
        <v>0.85599999999999998</v>
      </c>
      <c r="J21" s="593">
        <f t="shared" si="0"/>
        <v>0.90669999999999995</v>
      </c>
      <c r="K21" s="591">
        <f t="shared" si="0"/>
        <v>0.85599999999999998</v>
      </c>
      <c r="L21" s="594">
        <v>776</v>
      </c>
      <c r="M21" s="595">
        <v>1724</v>
      </c>
    </row>
    <row r="22" spans="1:31" ht="15.9" customHeight="1">
      <c r="A22" s="596">
        <v>12</v>
      </c>
      <c r="B22" s="595">
        <v>2304012</v>
      </c>
      <c r="C22" s="587">
        <f t="shared" si="1"/>
        <v>2445.6705359999996</v>
      </c>
      <c r="D22" s="588">
        <f t="shared" si="2"/>
        <v>2500</v>
      </c>
      <c r="E22" s="589">
        <f t="shared" si="3"/>
        <v>2717.3178560000001</v>
      </c>
      <c r="F22" s="590">
        <v>4</v>
      </c>
      <c r="G22" s="583"/>
      <c r="H22" s="591">
        <v>0.90669999999999995</v>
      </c>
      <c r="I22" s="592">
        <v>0.85599999999999998</v>
      </c>
      <c r="J22" s="593">
        <f t="shared" si="0"/>
        <v>0.90669999999999995</v>
      </c>
      <c r="K22" s="591">
        <f t="shared" si="0"/>
        <v>0.85599999999999998</v>
      </c>
      <c r="L22" s="594">
        <v>776</v>
      </c>
      <c r="M22" s="595">
        <v>1724</v>
      </c>
    </row>
    <row r="23" spans="1:31" s="598" customFormat="1" ht="15.9" customHeight="1">
      <c r="A23" s="583">
        <v>13</v>
      </c>
      <c r="B23" s="562">
        <v>2304013</v>
      </c>
      <c r="C23" s="587">
        <f t="shared" si="1"/>
        <v>2444.3576580000004</v>
      </c>
      <c r="D23" s="588">
        <f t="shared" si="2"/>
        <v>2500</v>
      </c>
      <c r="E23" s="589">
        <f t="shared" si="3"/>
        <v>2661.675514</v>
      </c>
      <c r="F23" s="597">
        <v>3</v>
      </c>
      <c r="G23" s="596"/>
      <c r="H23" s="591">
        <v>0.89729999999999999</v>
      </c>
      <c r="I23" s="592">
        <v>0.85799999999999998</v>
      </c>
      <c r="J23" s="593">
        <f t="shared" si="0"/>
        <v>0.89729999999999999</v>
      </c>
      <c r="K23" s="591">
        <f t="shared" si="0"/>
        <v>0.85799999999999998</v>
      </c>
      <c r="L23" s="594">
        <v>770</v>
      </c>
      <c r="M23" s="595">
        <v>1730</v>
      </c>
      <c r="O23" s="560"/>
      <c r="P23" s="560"/>
      <c r="Q23" s="560"/>
      <c r="R23" s="560"/>
      <c r="S23" s="560"/>
      <c r="T23" s="560"/>
      <c r="U23" s="560"/>
      <c r="V23" s="560"/>
      <c r="W23" s="560"/>
      <c r="X23" s="560"/>
      <c r="Y23" s="560"/>
      <c r="Z23" s="560"/>
      <c r="AA23" s="560"/>
      <c r="AB23" s="560"/>
      <c r="AC23" s="560"/>
      <c r="AD23" s="560"/>
      <c r="AE23" s="560"/>
    </row>
    <row r="24" spans="1:31" s="598" customFormat="1" ht="15.9" customHeight="1">
      <c r="A24" s="596">
        <v>14</v>
      </c>
      <c r="B24" s="595">
        <v>2304014</v>
      </c>
      <c r="C24" s="587">
        <f t="shared" si="1"/>
        <v>2445.9945379999995</v>
      </c>
      <c r="D24" s="588">
        <f t="shared" si="2"/>
        <v>2500</v>
      </c>
      <c r="E24" s="589">
        <f t="shared" si="3"/>
        <v>2607.6700519999999</v>
      </c>
      <c r="F24" s="597">
        <v>2</v>
      </c>
      <c r="G24" s="596"/>
      <c r="H24" s="591">
        <v>0.89739999999999998</v>
      </c>
      <c r="I24" s="592">
        <v>0.85699999999999998</v>
      </c>
      <c r="J24" s="593">
        <f t="shared" si="0"/>
        <v>0.89739999999999998</v>
      </c>
      <c r="K24" s="591">
        <f t="shared" si="0"/>
        <v>0.85699999999999998</v>
      </c>
      <c r="L24" s="594">
        <v>769</v>
      </c>
      <c r="M24" s="595">
        <v>1731</v>
      </c>
      <c r="O24" s="560"/>
      <c r="P24" s="560"/>
      <c r="Q24" s="560"/>
      <c r="R24" s="560"/>
      <c r="S24" s="560"/>
      <c r="T24" s="560"/>
      <c r="U24" s="560"/>
      <c r="V24" s="560"/>
      <c r="W24" s="560"/>
      <c r="X24" s="560"/>
      <c r="Y24" s="560"/>
      <c r="Z24" s="560"/>
      <c r="AA24" s="560"/>
      <c r="AB24" s="560"/>
      <c r="AC24" s="560"/>
      <c r="AD24" s="560"/>
      <c r="AE24" s="560"/>
    </row>
    <row r="25" spans="1:31" s="598" customFormat="1" ht="15.9" customHeight="1">
      <c r="A25" s="583">
        <v>15</v>
      </c>
      <c r="B25" s="562">
        <v>2304015</v>
      </c>
      <c r="C25" s="587">
        <f t="shared" si="1"/>
        <v>2446.5875080000001</v>
      </c>
      <c r="D25" s="588">
        <f t="shared" si="2"/>
        <v>2500</v>
      </c>
      <c r="E25" s="589">
        <f t="shared" si="3"/>
        <v>2554.25756</v>
      </c>
      <c r="F25" s="597">
        <v>1</v>
      </c>
      <c r="G25" s="596"/>
      <c r="H25" s="591">
        <v>0.90549999999999997</v>
      </c>
      <c r="I25" s="592">
        <v>0.85599999999999998</v>
      </c>
      <c r="J25" s="593">
        <f t="shared" si="0"/>
        <v>0.90549999999999997</v>
      </c>
      <c r="K25" s="591">
        <f t="shared" si="0"/>
        <v>0.85599999999999998</v>
      </c>
      <c r="L25" s="594">
        <v>775</v>
      </c>
      <c r="M25" s="595">
        <v>1725</v>
      </c>
      <c r="O25" s="560"/>
      <c r="P25" s="560"/>
      <c r="Q25" s="560"/>
      <c r="R25" s="560"/>
      <c r="S25" s="560"/>
      <c r="T25" s="560"/>
      <c r="U25" s="560"/>
      <c r="V25" s="560"/>
      <c r="W25" s="560"/>
      <c r="X25" s="560"/>
      <c r="Y25" s="560"/>
      <c r="Z25" s="560"/>
      <c r="AA25" s="560"/>
      <c r="AB25" s="560"/>
      <c r="AC25" s="560"/>
      <c r="AD25" s="560"/>
      <c r="AE25" s="560"/>
    </row>
    <row r="26" spans="1:31" s="598" customFormat="1" ht="15.9" customHeight="1">
      <c r="A26" s="596">
        <v>16</v>
      </c>
      <c r="B26" s="595">
        <v>2304016</v>
      </c>
      <c r="C26" s="587">
        <f t="shared" si="1"/>
        <v>2377.74928</v>
      </c>
      <c r="D26" s="588">
        <f t="shared" si="2"/>
        <v>2330</v>
      </c>
      <c r="E26" s="589">
        <f t="shared" si="3"/>
        <v>2602.00684</v>
      </c>
      <c r="F26" s="597">
        <v>5</v>
      </c>
      <c r="G26" s="596">
        <v>170</v>
      </c>
      <c r="H26" s="591">
        <v>0.90790000000000004</v>
      </c>
      <c r="I26" s="592">
        <v>0.85599999999999998</v>
      </c>
      <c r="J26" s="593">
        <f t="shared" si="0"/>
        <v>0.90790000000000004</v>
      </c>
      <c r="K26" s="591">
        <f t="shared" si="0"/>
        <v>0.85599999999999998</v>
      </c>
      <c r="L26" s="594">
        <v>777</v>
      </c>
      <c r="M26" s="595">
        <v>1553</v>
      </c>
      <c r="O26" s="560"/>
      <c r="P26" s="560"/>
      <c r="Q26" s="560"/>
      <c r="R26" s="560"/>
      <c r="S26" s="560"/>
      <c r="T26" s="560"/>
      <c r="U26" s="560"/>
      <c r="V26" s="560"/>
      <c r="W26" s="560"/>
      <c r="X26" s="560"/>
      <c r="Y26" s="560"/>
      <c r="Z26" s="560"/>
      <c r="AA26" s="560"/>
      <c r="AB26" s="560"/>
      <c r="AC26" s="560"/>
      <c r="AD26" s="560"/>
      <c r="AE26" s="560"/>
    </row>
    <row r="27" spans="1:31" s="598" customFormat="1" ht="15.9" customHeight="1">
      <c r="A27" s="596">
        <v>17</v>
      </c>
      <c r="B27" s="562">
        <v>2304017</v>
      </c>
      <c r="C27" s="587">
        <f t="shared" si="1"/>
        <v>2667.4682400000002</v>
      </c>
      <c r="D27" s="588">
        <f t="shared" si="2"/>
        <v>2500</v>
      </c>
      <c r="E27" s="589">
        <f t="shared" si="3"/>
        <v>2769.4750800000002</v>
      </c>
      <c r="F27" s="597">
        <v>5</v>
      </c>
      <c r="G27" s="596"/>
      <c r="H27" s="591">
        <v>0.89839999999999998</v>
      </c>
      <c r="I27" s="592">
        <v>0.85699999999999998</v>
      </c>
      <c r="J27" s="593">
        <f t="shared" si="0"/>
        <v>0.89839999999999998</v>
      </c>
      <c r="K27" s="591">
        <f t="shared" si="0"/>
        <v>0.85699999999999998</v>
      </c>
      <c r="L27" s="594">
        <v>770</v>
      </c>
      <c r="M27" s="595">
        <v>1730</v>
      </c>
      <c r="O27" s="560"/>
      <c r="P27" s="560"/>
      <c r="Q27" s="560"/>
      <c r="R27" s="560"/>
      <c r="S27" s="560"/>
      <c r="T27" s="560"/>
      <c r="U27" s="560"/>
      <c r="V27" s="560"/>
      <c r="W27" s="560"/>
      <c r="X27" s="560"/>
      <c r="Y27" s="560"/>
      <c r="Z27" s="560"/>
      <c r="AA27" s="560"/>
      <c r="AB27" s="560"/>
      <c r="AC27" s="560"/>
      <c r="AD27" s="560"/>
      <c r="AE27" s="560"/>
    </row>
    <row r="28" spans="1:31" ht="15.9" customHeight="1">
      <c r="A28" s="583">
        <v>18</v>
      </c>
      <c r="B28" s="595">
        <v>2304018</v>
      </c>
      <c r="C28" s="587">
        <f t="shared" si="1"/>
        <v>2446.1049839999996</v>
      </c>
      <c r="D28" s="588">
        <f t="shared" si="2"/>
        <v>2500</v>
      </c>
      <c r="E28" s="589">
        <f t="shared" si="3"/>
        <v>2715.5800639999998</v>
      </c>
      <c r="F28" s="597">
        <v>4</v>
      </c>
      <c r="G28" s="583"/>
      <c r="H28" s="591">
        <v>0.89839999999999998</v>
      </c>
      <c r="I28" s="592">
        <v>0.85699999999999998</v>
      </c>
      <c r="J28" s="593">
        <f t="shared" si="0"/>
        <v>0.89839999999999998</v>
      </c>
      <c r="K28" s="591">
        <f t="shared" si="0"/>
        <v>0.85699999999999998</v>
      </c>
      <c r="L28" s="594">
        <v>770</v>
      </c>
      <c r="M28" s="595">
        <v>1730</v>
      </c>
    </row>
    <row r="29" spans="1:31" s="598" customFormat="1" ht="15.9" customHeight="1">
      <c r="A29" s="596">
        <v>19</v>
      </c>
      <c r="B29" s="562">
        <v>2304019</v>
      </c>
      <c r="C29" s="587">
        <f t="shared" si="1"/>
        <v>2501.4411319999999</v>
      </c>
      <c r="D29" s="588">
        <f t="shared" si="2"/>
        <v>2500</v>
      </c>
      <c r="E29" s="589">
        <f t="shared" si="3"/>
        <v>2717.0211960000001</v>
      </c>
      <c r="F29" s="597">
        <v>4</v>
      </c>
      <c r="G29" s="596"/>
      <c r="H29" s="591">
        <v>0.90229999999999999</v>
      </c>
      <c r="I29" s="592">
        <v>0.85899999999999999</v>
      </c>
      <c r="J29" s="593">
        <f t="shared" si="0"/>
        <v>0.90229999999999999</v>
      </c>
      <c r="K29" s="591">
        <f t="shared" si="0"/>
        <v>0.85899999999999999</v>
      </c>
      <c r="L29" s="594">
        <v>775</v>
      </c>
      <c r="M29" s="595">
        <v>1725</v>
      </c>
      <c r="O29" s="560"/>
      <c r="P29" s="560"/>
      <c r="Q29" s="560"/>
      <c r="R29" s="560"/>
      <c r="S29" s="560"/>
      <c r="T29" s="560"/>
      <c r="U29" s="560"/>
      <c r="V29" s="560"/>
      <c r="W29" s="560"/>
      <c r="X29" s="560"/>
      <c r="Y29" s="560"/>
      <c r="Z29" s="560"/>
      <c r="AA29" s="560"/>
      <c r="AB29" s="560"/>
      <c r="AC29" s="560"/>
      <c r="AD29" s="560"/>
      <c r="AE29" s="560"/>
    </row>
    <row r="30" spans="1:31" ht="15.9" customHeight="1">
      <c r="A30" s="596">
        <v>20</v>
      </c>
      <c r="B30" s="595">
        <v>2304020</v>
      </c>
      <c r="C30" s="587">
        <f t="shared" si="1"/>
        <v>2774.9639480000001</v>
      </c>
      <c r="D30" s="588">
        <f t="shared" si="2"/>
        <v>2500</v>
      </c>
      <c r="E30" s="589">
        <f t="shared" si="3"/>
        <v>2991.9851440000002</v>
      </c>
      <c r="F30" s="597">
        <v>9</v>
      </c>
      <c r="G30" s="583"/>
      <c r="H30" s="591">
        <v>0.9123</v>
      </c>
      <c r="I30" s="592">
        <v>0.85599999999999998</v>
      </c>
      <c r="J30" s="593">
        <f t="shared" si="0"/>
        <v>0.9123</v>
      </c>
      <c r="K30" s="591">
        <f t="shared" si="0"/>
        <v>0.85599999999999998</v>
      </c>
      <c r="L30" s="594">
        <v>781</v>
      </c>
      <c r="M30" s="595">
        <v>1719</v>
      </c>
    </row>
    <row r="31" spans="1:31" s="598" customFormat="1" ht="15.9" customHeight="1">
      <c r="A31" s="583">
        <v>21</v>
      </c>
      <c r="B31" s="562">
        <v>2304021</v>
      </c>
      <c r="C31" s="587">
        <f t="shared" si="1"/>
        <v>2495.2004079999997</v>
      </c>
      <c r="D31" s="588">
        <f t="shared" si="2"/>
        <v>2500</v>
      </c>
      <c r="E31" s="589">
        <f t="shared" si="3"/>
        <v>2987.1855519999999</v>
      </c>
      <c r="F31" s="597">
        <v>9</v>
      </c>
      <c r="G31" s="596"/>
      <c r="H31" s="591">
        <v>0.90339999999999998</v>
      </c>
      <c r="I31" s="592">
        <v>0.85599999999999998</v>
      </c>
      <c r="J31" s="593">
        <f t="shared" si="0"/>
        <v>0.90339999999999998</v>
      </c>
      <c r="K31" s="591">
        <f t="shared" si="0"/>
        <v>0.85599999999999998</v>
      </c>
      <c r="L31" s="594">
        <v>773</v>
      </c>
      <c r="M31" s="595">
        <v>1727</v>
      </c>
      <c r="O31" s="560"/>
      <c r="P31" s="560"/>
      <c r="Q31" s="560"/>
      <c r="R31" s="560"/>
      <c r="S31" s="560"/>
      <c r="T31" s="560"/>
      <c r="U31" s="560"/>
      <c r="V31" s="560"/>
      <c r="W31" s="560"/>
      <c r="X31" s="560"/>
      <c r="Y31" s="560"/>
      <c r="Z31" s="560"/>
      <c r="AA31" s="560"/>
      <c r="AB31" s="560"/>
      <c r="AC31" s="560"/>
      <c r="AD31" s="560"/>
      <c r="AE31" s="560"/>
    </row>
    <row r="32" spans="1:31" s="598" customFormat="1" ht="15.9" customHeight="1">
      <c r="A32" s="596">
        <v>22</v>
      </c>
      <c r="B32" s="595">
        <v>2304022</v>
      </c>
      <c r="C32" s="587">
        <f t="shared" si="1"/>
        <v>2500</v>
      </c>
      <c r="D32" s="588">
        <f t="shared" si="2"/>
        <v>2500</v>
      </c>
      <c r="E32" s="589">
        <f t="shared" si="3"/>
        <v>2987.1855519999999</v>
      </c>
      <c r="F32" s="597">
        <v>9</v>
      </c>
      <c r="G32" s="596"/>
      <c r="H32" s="591">
        <v>0.90339999999999998</v>
      </c>
      <c r="I32" s="592">
        <v>0.85599999999999998</v>
      </c>
      <c r="J32" s="593">
        <f t="shared" si="0"/>
        <v>0.90339999999999998</v>
      </c>
      <c r="K32" s="591">
        <f t="shared" si="0"/>
        <v>0.85599999999999998</v>
      </c>
      <c r="L32" s="594">
        <v>773</v>
      </c>
      <c r="M32" s="595">
        <v>1727</v>
      </c>
      <c r="O32" s="560"/>
      <c r="P32" s="560"/>
      <c r="Q32" s="560"/>
      <c r="R32" s="560"/>
      <c r="S32" s="560"/>
      <c r="T32" s="560"/>
      <c r="U32" s="560"/>
      <c r="V32" s="560"/>
      <c r="W32" s="560"/>
      <c r="X32" s="560"/>
      <c r="Y32" s="560"/>
      <c r="Z32" s="560"/>
      <c r="AA32" s="560"/>
      <c r="AB32" s="560"/>
      <c r="AC32" s="560"/>
      <c r="AD32" s="560"/>
      <c r="AE32" s="560"/>
    </row>
    <row r="33" spans="1:20" ht="15.9" customHeight="1">
      <c r="A33" s="596"/>
      <c r="B33" s="562"/>
      <c r="C33" s="587"/>
      <c r="D33" s="588"/>
      <c r="E33" s="589"/>
      <c r="F33" s="590"/>
      <c r="G33" s="583"/>
      <c r="H33" s="591"/>
      <c r="I33" s="592"/>
      <c r="J33" s="605" t="s">
        <v>1630</v>
      </c>
      <c r="K33" s="606"/>
      <c r="L33" s="603">
        <f>AVERAGE(L11:L32)</f>
        <v>773.68181818181813</v>
      </c>
      <c r="M33" s="604">
        <f>AVERAGE(M11:M32)</f>
        <v>1718.590909090909</v>
      </c>
    </row>
    <row r="34" spans="1:20" ht="15.6" customHeight="1">
      <c r="A34" s="583"/>
      <c r="B34" s="595"/>
      <c r="C34" s="587"/>
      <c r="D34" s="588"/>
      <c r="E34" s="589"/>
      <c r="F34" s="590"/>
      <c r="G34" s="583"/>
      <c r="H34" s="591"/>
      <c r="I34" s="592"/>
      <c r="J34" s="593"/>
      <c r="K34" s="591"/>
      <c r="L34" s="594"/>
      <c r="M34" s="595"/>
    </row>
    <row r="36" spans="1:20" ht="15.9" customHeight="1">
      <c r="J36" s="560" t="s">
        <v>1631</v>
      </c>
      <c r="T36" s="560" t="s">
        <v>1633</v>
      </c>
    </row>
    <row r="37" spans="1:20" ht="15.9" customHeight="1">
      <c r="J37" s="560" t="s">
        <v>1632</v>
      </c>
      <c r="T37" s="560" t="s">
        <v>1634</v>
      </c>
    </row>
    <row r="38" spans="1:20" ht="15.9" customHeight="1">
      <c r="G38" s="600"/>
      <c r="H38" s="600"/>
      <c r="I38" s="600"/>
      <c r="J38" s="601"/>
      <c r="K38" s="601"/>
    </row>
    <row r="40" spans="1:20" ht="15.9" customHeight="1">
      <c r="G40" s="602"/>
      <c r="H40" s="602"/>
      <c r="I40" s="602"/>
      <c r="J40" s="602"/>
      <c r="K40" s="602"/>
      <c r="L40" s="602"/>
    </row>
  </sheetData>
  <mergeCells count="2">
    <mergeCell ref="M3:M5"/>
    <mergeCell ref="J33:K33"/>
  </mergeCells>
  <phoneticPr fontId="10"/>
  <pageMargins left="1.0236220472440944" right="0.43307086614173229" top="1.1417322834645669" bottom="0.70866141732283472" header="0.39370078740157483" footer="0.51181102362204722"/>
  <pageSetup paperSize="9" scale="95" fitToHeight="0" orientation="portrait" r:id="rId1"/>
  <headerFooter alignWithMargins="0"/>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5E2BAD-3DF3-49F8-B245-ACC7CC4C2630}">
  <dimension ref="A1"/>
  <sheetViews>
    <sheetView topLeftCell="A16" zoomScale="74" zoomScaleNormal="74" workbookViewId="0">
      <selection activeCell="K54" sqref="K54"/>
    </sheetView>
  </sheetViews>
  <sheetFormatPr defaultRowHeight="18"/>
  <sheetData/>
  <phoneticPr fontId="10"/>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25</vt:i4>
      </vt:variant>
      <vt:variant>
        <vt:lpstr>名前付き一覧</vt:lpstr>
      </vt:variant>
      <vt:variant>
        <vt:i4>2</vt:i4>
      </vt:variant>
    </vt:vector>
  </HeadingPairs>
  <TitlesOfParts>
    <vt:vector size="27" baseType="lpstr">
      <vt:lpstr>異常処置</vt:lpstr>
      <vt:lpstr>0308今後の対応相談</vt:lpstr>
      <vt:lpstr>Ｅトル (解析用吉本)</vt:lpstr>
      <vt:lpstr>20230227工程再開指示書</vt:lpstr>
      <vt:lpstr>再開に向けての対応</vt:lpstr>
      <vt:lpstr>工程状況申し送り</vt:lpstr>
      <vt:lpstr>E化回収トルエン留去ごとの分析</vt:lpstr>
      <vt:lpstr>今後の分析回数</vt:lpstr>
      <vt:lpstr>2 16指示書</vt:lpstr>
      <vt:lpstr>特性要因解析</vt:lpstr>
      <vt:lpstr>資料１）原因調査工程フロー</vt:lpstr>
      <vt:lpstr>2302011B分析結果</vt:lpstr>
      <vt:lpstr>写真とGC</vt:lpstr>
      <vt:lpstr>Ｅトル</vt:lpstr>
      <vt:lpstr>Ｅトルグラフ</vt:lpstr>
      <vt:lpstr>日誌（エステル化）</vt:lpstr>
      <vt:lpstr>日誌 (アセチル化)</vt:lpstr>
      <vt:lpstr>反応異常調査</vt:lpstr>
      <vt:lpstr>ATBC反応スキーム</vt:lpstr>
      <vt:lpstr>メール</vt:lpstr>
      <vt:lpstr>仕込み調査</vt:lpstr>
      <vt:lpstr>サンプリング実施</vt:lpstr>
      <vt:lpstr>ATBC製品得量</vt:lpstr>
      <vt:lpstr>工程サンプリング計画</vt:lpstr>
      <vt:lpstr>Sheet1</vt:lpstr>
      <vt:lpstr>Ｅトルグラフ!Print_Area</vt:lpstr>
      <vt:lpstr>今後の分析回数!Print_Area</vt:lpstr>
    </vt:vector>
  </TitlesOfParts>
  <Company>旭化成グループ</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旭化成グループ</dc:creator>
  <cp:lastModifiedBy>旭化成グループ</cp:lastModifiedBy>
  <cp:lastPrinted>2022-12-28T00:14:08Z</cp:lastPrinted>
  <dcterms:created xsi:type="dcterms:W3CDTF">2022-08-09T07:32:21Z</dcterms:created>
  <dcterms:modified xsi:type="dcterms:W3CDTF">2023-05-08T00:28:37Z</dcterms:modified>
</cp:coreProperties>
</file>